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lanse" sheetId="1" state="visible" r:id="rId2"/>
    <sheet name="Budsjett mot regnskap" sheetId="2" state="visible" r:id="rId3"/>
  </sheets>
  <externalReferences>
    <externalReference r:id="rId4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<sst xmlns="http://schemas.openxmlformats.org/spreadsheetml/2006/main" count="73" uniqueCount="63">
  <si>
    <t xml:space="preserve">Inngående balanse 2018</t>
  </si>
  <si>
    <t xml:space="preserve">Beholdning DNB pr 01.01.2018</t>
  </si>
  <si>
    <t xml:space="preserve">Inntekter 2018</t>
  </si>
  <si>
    <t xml:space="preserve">Utgifter 2018</t>
  </si>
  <si>
    <t xml:space="preserve">Driftsresultat</t>
  </si>
  <si>
    <t xml:space="preserve">Utgående balanse </t>
  </si>
  <si>
    <t xml:space="preserve">Herav:</t>
  </si>
  <si>
    <t xml:space="preserve">Låste midler i traktorfond</t>
  </si>
  <si>
    <t xml:space="preserve">Frie midler til disposisjon</t>
  </si>
  <si>
    <t xml:space="preserve">Beholdning DNB pr 31.12.2018</t>
  </si>
  <si>
    <t xml:space="preserve">    </t>
  </si>
  <si>
    <t xml:space="preserve">Budsjett</t>
  </si>
  <si>
    <t xml:space="preserve">Regnskap</t>
  </si>
  <si>
    <t xml:space="preserve">Avvik</t>
  </si>
  <si>
    <t xml:space="preserve">Inntekter</t>
  </si>
  <si>
    <t xml:space="preserve">Utgifter</t>
  </si>
  <si>
    <t xml:space="preserve">Klubbadministrasjon</t>
  </si>
  <si>
    <t xml:space="preserve">Medlemskontingent</t>
  </si>
  <si>
    <t xml:space="preserve">Lavere antall betalende medlemmer</t>
  </si>
  <si>
    <t xml:space="preserve">Momsrefusjon</t>
  </si>
  <si>
    <t xml:space="preserve">MVA kompensasjon kommer i 2019 pga feil i NIF sine konto opplysninger</t>
  </si>
  <si>
    <t xml:space="preserve">Grassrotandel</t>
  </si>
  <si>
    <t xml:space="preserve">Økning av spillkompensasjon fra 5 til 7 %</t>
  </si>
  <si>
    <t xml:space="preserve">Medlemspleie</t>
  </si>
  <si>
    <t xml:space="preserve">Klubbeffekter</t>
  </si>
  <si>
    <t xml:space="preserve">Flere solgte klubbeffekter</t>
  </si>
  <si>
    <t xml:space="preserve">Stevner</t>
  </si>
  <si>
    <t xml:space="preserve">Kiosksalg - deltakeravgift</t>
  </si>
  <si>
    <t xml:space="preserve">Brussalg, deltakeravgift F3A stevner og kiosksalg generelt</t>
  </si>
  <si>
    <t xml:space="preserve">Bank</t>
  </si>
  <si>
    <t xml:space="preserve">Renter/annet</t>
  </si>
  <si>
    <t xml:space="preserve">Generelt lavt rentenivå på innskudd</t>
  </si>
  <si>
    <t xml:space="preserve">Sum inntekter eksklusive værstasjon</t>
  </si>
  <si>
    <t xml:space="preserve">Værstasjon </t>
  </si>
  <si>
    <t xml:space="preserve">Sum inntekter inklusive værstasjon</t>
  </si>
  <si>
    <t xml:space="preserve">Flyplass</t>
  </si>
  <si>
    <t xml:space="preserve">Leiekostnader</t>
  </si>
  <si>
    <t xml:space="preserve">Gressklipping</t>
  </si>
  <si>
    <t xml:space="preserve">Ikke innkjøpt gjødsel 2018</t>
  </si>
  <si>
    <t xml:space="preserve">Bygninger</t>
  </si>
  <si>
    <t xml:space="preserve">Årungen</t>
  </si>
  <si>
    <t xml:space="preserve">Annet</t>
  </si>
  <si>
    <t xml:space="preserve">Investering Container</t>
  </si>
  <si>
    <t xml:space="preserve">Ikke mottatt alle fakturaer fra Skøyen Hovedgård</t>
  </si>
  <si>
    <t xml:space="preserve">Klubbmøte</t>
  </si>
  <si>
    <t xml:space="preserve">Medlemsaktiviteter</t>
  </si>
  <si>
    <t xml:space="preserve">Kioskdrift</t>
  </si>
  <si>
    <t xml:space="preserve">Økt innkjøp pga økt omsetning</t>
  </si>
  <si>
    <t xml:space="preserve">Premier</t>
  </si>
  <si>
    <t xml:space="preserve">Dommere</t>
  </si>
  <si>
    <t xml:space="preserve">Hjemmeside</t>
  </si>
  <si>
    <t xml:space="preserve">Forsikring</t>
  </si>
  <si>
    <t xml:space="preserve">Æresmedlemmer</t>
  </si>
  <si>
    <t xml:space="preserve">Honorar</t>
  </si>
  <si>
    <t xml:space="preserve">Annet (møte NLF)</t>
  </si>
  <si>
    <t xml:space="preserve">Bankkostnader</t>
  </si>
  <si>
    <t xml:space="preserve">Gebyrer</t>
  </si>
  <si>
    <t xml:space="preserve">Vipps</t>
  </si>
  <si>
    <t xml:space="preserve">Sum utgifter eksklusive værstasjon</t>
  </si>
  <si>
    <t xml:space="preserve">Værstasjon</t>
  </si>
  <si>
    <t xml:space="preserve">Sum utgifter inklusive værstasjon</t>
  </si>
  <si>
    <t xml:space="preserve">Resultat uten værstasjon</t>
  </si>
  <si>
    <t xml:space="preserve">Resultat med værstasjon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</si>
</sst>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_ ;[RED]\-#,##0\ "/>
    <numFmt numFmtId="167" formatCode="#,##0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2"/>
      <color rgb="FF5B9BD5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0"/>
      <charset val="1"/>
    </font>
    <font>
      <b val="true"/>
      <sz val="14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sz val="12"/>
      <name val="Arial"/>
      <family val="2"/>
      <charset val="1"/>
    </font>
    <font>
      <sz val="12"/>
      <color rgb="FFFF0000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1"/>
      <color rgb="FF0070C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2"/>
      <color rgb="FF000000"/>
      <name val="Verdana"/>
      <family val="0"/>
      <charset val="1"/>
    </font>
    <font>
      <b val="true"/>
      <sz val="12"/>
      <color rgb="FF203864"/>
      <name val="Calibri"/>
      <family val="2"/>
      <charset val="1"/>
    </font>
    <font>
      <b val="true"/>
      <sz val="11"/>
      <color rgb="FF203864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E699"/>
        <bgColor rgb="FFFFCC99"/>
      </patternFill>
    </fill>
    <fill>
      <patternFill patternType="solid">
        <fgColor rgb="FF92D050"/>
        <bgColor rgb="FFA6A6A6"/>
      </patternFill>
    </fill>
    <fill>
      <patternFill patternType="solid">
        <fgColor rgb="FF9DC3E6"/>
        <bgColor rgb="FFC0C0C0"/>
      </patternFill>
    </fill>
    <fill>
      <patternFill patternType="solid">
        <fgColor rgb="FFA6A6A6"/>
        <bgColor rgb="FFC0C0C0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5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5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6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5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4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5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6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5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DC3E6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203864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19</xdr:row>
      <xdr:rowOff>0</xdr:rowOff>
    </xdr:from>
    <xdr:to>
      <xdr:col>6</xdr:col>
      <xdr:colOff>259560</xdr:colOff>
      <xdr:row>45</xdr:row>
      <xdr:rowOff>69120</xdr:rowOff>
    </xdr:to>
    <xdr:pic>
      <xdr:nvPicPr>
        <xdr:cNvPr id="0" name="Bilde 1" descr=""/>
        <xdr:cNvPicPr/>
      </xdr:nvPicPr>
      <xdr:blipFill>
        <a:blip r:embed="rId1"/>
        <a:stretch/>
      </xdr:blipFill>
      <xdr:spPr>
        <a:xfrm>
          <a:off x="0" y="3828960"/>
          <a:ext cx="5879880" cy="5088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Kvartalsregnskap%204%20-%20201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t"/>
      <sheetName val="Flyplass"/>
      <sheetName val="Medlemspleie"/>
      <sheetName val="Stevner"/>
      <sheetName val="Klubbadministrasjon"/>
      <sheetName val="Bankkostnader"/>
      <sheetName val="Samlesummer"/>
      <sheetName val="Budsjett mot regnskap"/>
      <sheetName val="Budsjett 2018"/>
      <sheetName val="Kommentarer"/>
      <sheetName val="Stevneoppgjør"/>
    </sheetNames>
    <sheetDataSet>
      <sheetData sheetId="0"/>
      <sheetData sheetId="1">
        <row r="41">
          <cell r="C41">
            <v>18500</v>
          </cell>
        </row>
        <row r="41">
          <cell r="E41">
            <v>11533.07</v>
          </cell>
        </row>
        <row r="41">
          <cell r="G41">
            <v>2858.7</v>
          </cell>
        </row>
        <row r="41">
          <cell r="K41">
            <v>2000</v>
          </cell>
        </row>
        <row r="41">
          <cell r="M41">
            <v>6225.48</v>
          </cell>
        </row>
        <row r="41">
          <cell r="O41">
            <v>0</v>
          </cell>
        </row>
        <row r="41">
          <cell r="Q41">
            <v>14849.12</v>
          </cell>
          <cell r="R41">
            <v>10806.5</v>
          </cell>
        </row>
      </sheetData>
      <sheetData sheetId="2">
        <row r="29">
          <cell r="C29">
            <v>2100</v>
          </cell>
        </row>
        <row r="29">
          <cell r="E29">
            <v>1285.39</v>
          </cell>
        </row>
        <row r="29">
          <cell r="G29">
            <v>0</v>
          </cell>
        </row>
        <row r="29">
          <cell r="I29">
            <v>0</v>
          </cell>
          <cell r="J29">
            <v>3067.44</v>
          </cell>
          <cell r="K29">
            <v>500</v>
          </cell>
        </row>
      </sheetData>
      <sheetData sheetId="3">
        <row r="29">
          <cell r="C29">
            <v>0</v>
          </cell>
        </row>
        <row r="29">
          <cell r="E29">
            <v>3524.12</v>
          </cell>
          <cell r="F29">
            <v>6793.23</v>
          </cell>
          <cell r="G29">
            <v>1752</v>
          </cell>
        </row>
        <row r="29">
          <cell r="I29">
            <v>0</v>
          </cell>
        </row>
        <row r="29">
          <cell r="K29">
            <v>269</v>
          </cell>
        </row>
        <row r="29">
          <cell r="N29">
            <v>6750</v>
          </cell>
        </row>
      </sheetData>
      <sheetData sheetId="4">
        <row r="34">
          <cell r="C34">
            <v>811.25</v>
          </cell>
        </row>
        <row r="34">
          <cell r="E34">
            <v>1607</v>
          </cell>
        </row>
        <row r="34">
          <cell r="G34">
            <v>1810</v>
          </cell>
          <cell r="H34">
            <v>38670</v>
          </cell>
          <cell r="I34">
            <v>0</v>
          </cell>
        </row>
        <row r="34">
          <cell r="K34">
            <v>728.6</v>
          </cell>
          <cell r="L34">
            <v>0</v>
          </cell>
        </row>
        <row r="34">
          <cell r="N34">
            <v>11060.74</v>
          </cell>
        </row>
      </sheetData>
      <sheetData sheetId="5">
        <row r="29">
          <cell r="C29">
            <v>350.5</v>
          </cell>
        </row>
        <row r="29">
          <cell r="F29">
            <v>25.28</v>
          </cell>
          <cell r="G29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8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67"/>
    <col collapsed="false" customWidth="true" hidden="false" outlineLevel="0" max="2" min="2" style="0" width="26.29"/>
    <col collapsed="false" customWidth="true" hidden="false" outlineLevel="0" max="1025" min="3" style="0" width="10.67"/>
  </cols>
  <sheetData>
    <row r="1" customFormat="false" ht="16.5" hidden="false" customHeight="false" outlineLevel="0" collapsed="false">
      <c r="A1" s="1"/>
      <c r="B1" s="2"/>
      <c r="C1" s="3"/>
      <c r="D1" s="4"/>
      <c r="E1" s="5"/>
      <c r="F1" s="6"/>
    </row>
    <row r="2" customFormat="false" ht="15.75" hidden="false" customHeight="false" outlineLevel="0" collapsed="false">
      <c r="A2" s="7" t="s">
        <v>0</v>
      </c>
      <c r="B2" s="8"/>
      <c r="C2" s="9" t="n">
        <v>48159.79</v>
      </c>
      <c r="D2" s="3"/>
      <c r="E2" s="5"/>
      <c r="F2" s="6"/>
    </row>
    <row r="3" customFormat="false" ht="16.5" hidden="false" customHeight="false" outlineLevel="0" collapsed="false">
      <c r="A3" s="10" t="s">
        <v>1</v>
      </c>
      <c r="B3" s="11"/>
      <c r="C3" s="12" t="n">
        <v>48159.79</v>
      </c>
      <c r="D3" s="3"/>
      <c r="E3" s="5"/>
      <c r="F3" s="6"/>
    </row>
    <row r="4" customFormat="false" ht="15.75" hidden="false" customHeight="false" outlineLevel="0" collapsed="false">
      <c r="A4" s="3"/>
      <c r="B4" s="3"/>
      <c r="C4" s="3"/>
      <c r="D4" s="3"/>
      <c r="E4" s="6"/>
      <c r="F4" s="6"/>
    </row>
    <row r="5" customFormat="false" ht="15.75" hidden="false" customHeight="false" outlineLevel="0" collapsed="false">
      <c r="A5" s="3"/>
      <c r="B5" s="3"/>
      <c r="C5" s="3"/>
      <c r="D5" s="3"/>
      <c r="E5" s="6"/>
      <c r="F5" s="6"/>
    </row>
    <row r="6" customFormat="false" ht="15.75" hidden="false" customHeight="false" outlineLevel="0" collapsed="false">
      <c r="A6" s="3"/>
      <c r="B6" s="3"/>
      <c r="C6" s="3"/>
      <c r="D6" s="2"/>
      <c r="E6" s="6"/>
      <c r="F6" s="6"/>
    </row>
    <row r="7" customFormat="false" ht="15.75" hidden="false" customHeight="false" outlineLevel="0" collapsed="false">
      <c r="A7" s="13" t="s">
        <v>2</v>
      </c>
      <c r="B7" s="14"/>
      <c r="C7" s="14"/>
      <c r="D7" s="15" t="n">
        <v>77173.19</v>
      </c>
      <c r="E7" s="6"/>
      <c r="F7" s="6"/>
    </row>
    <row r="8" customFormat="false" ht="16.5" hidden="false" customHeight="false" outlineLevel="0" collapsed="false">
      <c r="A8" s="16" t="s">
        <v>3</v>
      </c>
      <c r="B8" s="17"/>
      <c r="C8" s="18"/>
      <c r="D8" s="19" t="n">
        <v>70704.23</v>
      </c>
      <c r="E8" s="6"/>
      <c r="F8" s="6"/>
    </row>
    <row r="9" customFormat="false" ht="16.5" hidden="false" customHeight="false" outlineLevel="0" collapsed="false">
      <c r="A9" s="20" t="s">
        <v>4</v>
      </c>
      <c r="B9" s="21"/>
      <c r="C9" s="21"/>
      <c r="D9" s="22"/>
      <c r="E9" s="23" t="n">
        <v>6468.96</v>
      </c>
      <c r="F9" s="6"/>
    </row>
    <row r="10" customFormat="false" ht="15.75" hidden="false" customHeight="false" outlineLevel="0" collapsed="false">
      <c r="A10" s="3"/>
      <c r="B10" s="3"/>
      <c r="C10" s="3"/>
      <c r="D10" s="2"/>
      <c r="E10" s="6"/>
      <c r="F10" s="6"/>
    </row>
    <row r="11" customFormat="false" ht="15.75" hidden="false" customHeight="false" outlineLevel="0" collapsed="false">
      <c r="A11" s="24" t="s">
        <v>5</v>
      </c>
      <c r="B11" s="24"/>
      <c r="C11" s="24"/>
      <c r="D11" s="25"/>
      <c r="E11" s="24" t="n">
        <f aca="false">D7-D8+C3</f>
        <v>54628.75</v>
      </c>
      <c r="F11" s="6"/>
    </row>
    <row r="12" customFormat="false" ht="16.5" hidden="false" customHeight="false" outlineLevel="0" collapsed="false">
      <c r="A12" s="3"/>
      <c r="B12" s="3"/>
      <c r="C12" s="3"/>
      <c r="D12" s="6"/>
      <c r="E12" s="3"/>
      <c r="F12" s="6"/>
    </row>
    <row r="13" customFormat="false" ht="15.75" hidden="false" customHeight="false" outlineLevel="0" collapsed="false">
      <c r="A13" s="26" t="s">
        <v>6</v>
      </c>
      <c r="B13" s="27"/>
      <c r="C13" s="27"/>
      <c r="D13" s="27"/>
      <c r="E13" s="28"/>
      <c r="F13" s="6"/>
    </row>
    <row r="14" customFormat="false" ht="15.75" hidden="false" customHeight="false" outlineLevel="0" collapsed="false">
      <c r="A14" s="29" t="s">
        <v>7</v>
      </c>
      <c r="B14" s="3"/>
      <c r="C14" s="3"/>
      <c r="D14" s="5"/>
      <c r="E14" s="30" t="n">
        <v>40000</v>
      </c>
      <c r="F14" s="6"/>
    </row>
    <row r="15" customFormat="false" ht="16.5" hidden="false" customHeight="false" outlineLevel="0" collapsed="false">
      <c r="A15" s="31" t="s">
        <v>8</v>
      </c>
      <c r="B15" s="32"/>
      <c r="C15" s="32"/>
      <c r="D15" s="33"/>
      <c r="E15" s="34" t="n">
        <f aca="false">E11-E14</f>
        <v>14628.75</v>
      </c>
      <c r="F15" s="6"/>
    </row>
    <row r="16" customFormat="false" ht="15" hidden="false" customHeight="false" outlineLevel="0" collapsed="false">
      <c r="A16" s="2"/>
      <c r="B16" s="2"/>
      <c r="C16" s="2"/>
      <c r="D16" s="6"/>
      <c r="E16" s="2"/>
      <c r="F16" s="6"/>
    </row>
    <row r="17" customFormat="false" ht="15.75" hidden="false" customHeight="false" outlineLevel="0" collapsed="false">
      <c r="A17" s="24" t="s">
        <v>9</v>
      </c>
      <c r="B17" s="24"/>
      <c r="C17" s="24"/>
      <c r="D17" s="25"/>
      <c r="E17" s="24" t="n">
        <f aca="false">E11</f>
        <v>54628.75</v>
      </c>
      <c r="F17" s="6"/>
    </row>
    <row r="18" customFormat="false" ht="15" hidden="false" customHeight="false" outlineLevel="0" collapsed="false">
      <c r="A18" s="2" t="s">
        <v>10</v>
      </c>
      <c r="B18" s="2"/>
      <c r="C18" s="2"/>
      <c r="D18" s="2"/>
      <c r="E18" s="6"/>
      <c r="F18" s="6"/>
    </row>
    <row r="19" customFormat="false" ht="15" hidden="false" customHeight="false" outlineLevel="0" collapsed="false">
      <c r="A19" s="2"/>
      <c r="B19" s="2"/>
      <c r="C19" s="2"/>
      <c r="D19" s="2"/>
      <c r="E19" s="6"/>
      <c r="F19" s="6"/>
    </row>
    <row r="20" customFormat="false" ht="15" hidden="false" customHeight="false" outlineLevel="0" collapsed="false">
      <c r="A20" s="2"/>
      <c r="B20" s="2"/>
      <c r="C20" s="2"/>
      <c r="D20" s="2"/>
      <c r="E20" s="6"/>
      <c r="F20" s="6"/>
    </row>
    <row r="21" customFormat="false" ht="15" hidden="false" customHeight="false" outlineLevel="0" collapsed="false">
      <c r="A21" s="2"/>
      <c r="B21" s="2"/>
      <c r="C21" s="2"/>
      <c r="D21" s="2"/>
      <c r="E21" s="6"/>
      <c r="F21" s="6"/>
    </row>
    <row r="22" customFormat="false" ht="15" hidden="false" customHeight="false" outlineLevel="0" collapsed="false">
      <c r="A22" s="2"/>
      <c r="B22" s="2"/>
      <c r="C22" s="2"/>
      <c r="D22" s="2"/>
      <c r="E22" s="6"/>
      <c r="F22" s="6"/>
    </row>
    <row r="23" customFormat="false" ht="15" hidden="false" customHeight="false" outlineLevel="0" collapsed="false">
      <c r="A23" s="2"/>
      <c r="B23" s="2"/>
      <c r="C23" s="2"/>
      <c r="D23" s="2"/>
      <c r="E23" s="6"/>
      <c r="F23" s="6"/>
    </row>
    <row r="24" customFormat="false" ht="18" hidden="false" customHeight="false" outlineLevel="0" collapsed="false">
      <c r="A24" s="35"/>
      <c r="B24" s="35"/>
      <c r="C24" s="35"/>
      <c r="D24" s="35"/>
      <c r="E24" s="6"/>
      <c r="F24" s="6"/>
    </row>
    <row r="25" customFormat="false" ht="15.75" hidden="false" customHeight="false" outlineLevel="0" collapsed="false">
      <c r="A25" s="3"/>
      <c r="B25" s="3"/>
      <c r="C25" s="3"/>
      <c r="D25" s="3"/>
      <c r="E25" s="6"/>
      <c r="F25" s="6"/>
    </row>
    <row r="26" customFormat="false" ht="15.75" hidden="false" customHeight="false" outlineLevel="0" collapsed="false">
      <c r="A26" s="3"/>
      <c r="B26" s="3"/>
      <c r="C26" s="36"/>
      <c r="D26" s="3"/>
      <c r="E26" s="6"/>
      <c r="F26" s="6"/>
    </row>
    <row r="27" s="6" customFormat="true" ht="15.75" hidden="false" customHeight="false" outlineLevel="0" collapsed="false">
      <c r="A27" s="3"/>
      <c r="B27" s="3"/>
      <c r="C27" s="3"/>
      <c r="D27" s="17"/>
    </row>
    <row r="28" customFormat="false" ht="15" hidden="false" customHeight="false" outlineLevel="0" collapsed="false">
      <c r="A28" s="6"/>
      <c r="B28" s="6"/>
      <c r="C28" s="6"/>
      <c r="D28" s="6"/>
      <c r="E28" s="6"/>
      <c r="F28" s="6"/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&amp;CÅRSREGNSKAP 2018
Vingtor RC Club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3" topLeftCell="A4" activePane="bottomLeft" state="frozen"/>
      <selection pane="topLeft" activeCell="A1" activeCellId="0" sqref="A1"/>
      <selection pane="bottomLeft" activeCell="C68" activeCellId="0" sqref="C68"/>
    </sheetView>
  </sheetViews>
  <sheetFormatPr defaultRowHeight="15" zeroHeight="false" outlineLevelRow="0" outlineLevelCol="0"/>
  <cols>
    <col collapsed="false" customWidth="true" hidden="false" outlineLevel="0" max="1" min="1" style="0" width="10.67"/>
    <col collapsed="false" customWidth="true" hidden="false" outlineLevel="0" max="2" min="2" style="0" width="24.71"/>
    <col collapsed="false" customWidth="true" hidden="false" outlineLevel="0" max="9" min="3" style="0" width="10.67"/>
    <col collapsed="false" customWidth="true" hidden="false" outlineLevel="0" max="10" min="10" style="0" width="3.14"/>
    <col collapsed="false" customWidth="true" hidden="false" outlineLevel="0" max="11" min="11" style="0" width="62.15"/>
    <col collapsed="false" customWidth="true" hidden="false" outlineLevel="0" max="1025" min="12" style="0" width="10.67"/>
  </cols>
  <sheetData>
    <row r="1" customFormat="false" ht="15.75" hidden="false" customHeight="false" outlineLevel="0" collapsed="false">
      <c r="A1" s="37"/>
      <c r="B1" s="38"/>
      <c r="C1" s="38"/>
      <c r="D1" s="39"/>
      <c r="E1" s="39"/>
      <c r="F1" s="39"/>
      <c r="G1" s="39"/>
      <c r="H1" s="40"/>
      <c r="I1" s="40"/>
      <c r="J1" s="40"/>
      <c r="K1" s="40"/>
    </row>
    <row r="2" customFormat="false" ht="18.75" hidden="false" customHeight="false" outlineLevel="0" collapsed="false">
      <c r="A2" s="41"/>
      <c r="B2" s="41"/>
      <c r="C2" s="42" t="s">
        <v>11</v>
      </c>
      <c r="D2" s="42"/>
      <c r="E2" s="43"/>
      <c r="F2" s="44" t="s">
        <v>12</v>
      </c>
      <c r="G2" s="44"/>
      <c r="H2" s="45"/>
      <c r="I2" s="46" t="s">
        <v>13</v>
      </c>
      <c r="J2" s="45"/>
      <c r="K2" s="45"/>
    </row>
    <row r="3" customFormat="false" ht="18.75" hidden="false" customHeight="false" outlineLevel="0" collapsed="false">
      <c r="C3" s="47" t="s">
        <v>14</v>
      </c>
      <c r="D3" s="48" t="s">
        <v>15</v>
      </c>
      <c r="E3" s="49"/>
      <c r="F3" s="47" t="s">
        <v>14</v>
      </c>
      <c r="G3" s="48" t="s">
        <v>15</v>
      </c>
      <c r="H3" s="50"/>
      <c r="I3" s="51"/>
      <c r="J3" s="50"/>
      <c r="K3" s="45"/>
    </row>
    <row r="4" customFormat="false" ht="15.75" hidden="false" customHeight="false" outlineLevel="0" collapsed="false">
      <c r="A4" s="52" t="s">
        <v>16</v>
      </c>
      <c r="C4" s="53"/>
      <c r="D4" s="54"/>
      <c r="E4" s="55"/>
      <c r="F4" s="56"/>
      <c r="G4" s="57"/>
      <c r="H4" s="50"/>
      <c r="I4" s="58"/>
      <c r="J4" s="50"/>
      <c r="K4" s="45"/>
    </row>
    <row r="5" customFormat="false" ht="15" hidden="false" customHeight="false" outlineLevel="0" collapsed="false">
      <c r="B5" s="0" t="s">
        <v>17</v>
      </c>
      <c r="C5" s="53" t="n">
        <v>45000</v>
      </c>
      <c r="D5" s="54"/>
      <c r="E5" s="55"/>
      <c r="F5" s="56" t="n">
        <f aca="false">[1]Klubbadministrasjon!H34</f>
        <v>38670</v>
      </c>
      <c r="G5" s="57"/>
      <c r="H5" s="50"/>
      <c r="I5" s="59" t="n">
        <f aca="false">F5-C5</f>
        <v>-6330</v>
      </c>
      <c r="J5" s="50"/>
      <c r="K5" s="50" t="s">
        <v>18</v>
      </c>
    </row>
    <row r="6" customFormat="false" ht="15" hidden="false" customHeight="false" outlineLevel="0" collapsed="false">
      <c r="B6" s="0" t="s">
        <v>19</v>
      </c>
      <c r="C6" s="53" t="n">
        <v>3000</v>
      </c>
      <c r="D6" s="54"/>
      <c r="E6" s="43"/>
      <c r="F6" s="56" t="n">
        <f aca="false">[1]Klubbadministrasjon!L34</f>
        <v>0</v>
      </c>
      <c r="G6" s="60"/>
      <c r="H6" s="45"/>
      <c r="I6" s="59" t="n">
        <f aca="false">F6-C6</f>
        <v>-3000</v>
      </c>
      <c r="J6" s="45"/>
      <c r="K6" s="45" t="s">
        <v>20</v>
      </c>
    </row>
    <row r="7" customFormat="false" ht="15" hidden="false" customHeight="false" outlineLevel="0" collapsed="false">
      <c r="B7" s="0" t="s">
        <v>21</v>
      </c>
      <c r="C7" s="53" t="n">
        <v>8000</v>
      </c>
      <c r="D7" s="54"/>
      <c r="E7" s="55"/>
      <c r="F7" s="56" t="n">
        <f aca="false">[1]Klubbadministrasjon!N34</f>
        <v>11060.74</v>
      </c>
      <c r="G7" s="57"/>
      <c r="H7" s="50"/>
      <c r="I7" s="61" t="n">
        <f aca="false">F7-C7</f>
        <v>3060.74</v>
      </c>
      <c r="J7" s="45"/>
      <c r="K7" s="45" t="s">
        <v>22</v>
      </c>
    </row>
    <row r="8" customFormat="false" ht="15" hidden="false" customHeight="false" outlineLevel="0" collapsed="false">
      <c r="C8" s="53"/>
      <c r="D8" s="54"/>
      <c r="E8" s="43"/>
      <c r="F8" s="62"/>
      <c r="G8" s="60"/>
      <c r="H8" s="45"/>
      <c r="I8" s="63"/>
      <c r="J8" s="45"/>
      <c r="K8" s="45"/>
    </row>
    <row r="9" customFormat="false" ht="15.75" hidden="false" customHeight="false" outlineLevel="0" collapsed="false">
      <c r="A9" s="52" t="s">
        <v>23</v>
      </c>
      <c r="B9" s="52"/>
      <c r="C9" s="64"/>
      <c r="D9" s="65"/>
      <c r="E9" s="66"/>
      <c r="F9" s="67"/>
      <c r="G9" s="68"/>
      <c r="H9" s="69"/>
      <c r="I9" s="70"/>
      <c r="J9" s="69"/>
      <c r="K9" s="45"/>
    </row>
    <row r="10" customFormat="false" ht="15.75" hidden="false" customHeight="false" outlineLevel="0" collapsed="false">
      <c r="B10" s="0" t="s">
        <v>24</v>
      </c>
      <c r="C10" s="53" t="n">
        <v>1000</v>
      </c>
      <c r="D10" s="54"/>
      <c r="E10" s="66"/>
      <c r="F10" s="56" t="n">
        <f aca="false">[1]Medlemspleie!J29</f>
        <v>3067.44</v>
      </c>
      <c r="G10" s="68"/>
      <c r="H10" s="69"/>
      <c r="I10" s="61" t="n">
        <f aca="false">F10-C10</f>
        <v>2067.44</v>
      </c>
      <c r="J10" s="69"/>
      <c r="K10" s="45" t="s">
        <v>25</v>
      </c>
    </row>
    <row r="11" customFormat="false" ht="15" hidden="false" customHeight="false" outlineLevel="0" collapsed="false">
      <c r="C11" s="53"/>
      <c r="D11" s="54"/>
      <c r="E11" s="43"/>
      <c r="F11" s="62"/>
      <c r="G11" s="60"/>
      <c r="H11" s="45"/>
      <c r="I11" s="63"/>
      <c r="J11" s="45"/>
      <c r="K11" s="45"/>
    </row>
    <row r="12" customFormat="false" ht="15.75" hidden="false" customHeight="false" outlineLevel="0" collapsed="false">
      <c r="A12" s="52" t="s">
        <v>26</v>
      </c>
      <c r="B12" s="52"/>
      <c r="C12" s="64"/>
      <c r="D12" s="65"/>
      <c r="E12" s="43"/>
      <c r="F12" s="62"/>
      <c r="G12" s="60"/>
      <c r="H12" s="45"/>
      <c r="I12" s="63"/>
      <c r="J12" s="45"/>
      <c r="K12" s="45"/>
    </row>
    <row r="13" customFormat="false" ht="15" hidden="false" customHeight="false" outlineLevel="0" collapsed="false">
      <c r="B13" s="0" t="s">
        <v>27</v>
      </c>
      <c r="C13" s="53" t="n">
        <v>7600</v>
      </c>
      <c r="D13" s="54"/>
      <c r="E13" s="43"/>
      <c r="F13" s="56" t="n">
        <f aca="false">[1]Stevner!F29+[1]Stevner!N29</f>
        <v>13543.23</v>
      </c>
      <c r="G13" s="60"/>
      <c r="H13" s="45"/>
      <c r="I13" s="61" t="n">
        <f aca="false">F13-C13</f>
        <v>5943.23</v>
      </c>
      <c r="J13" s="45"/>
      <c r="K13" s="45" t="s">
        <v>28</v>
      </c>
    </row>
    <row r="14" customFormat="false" ht="15" hidden="false" customHeight="false" outlineLevel="0" collapsed="false">
      <c r="C14" s="53"/>
      <c r="D14" s="54"/>
      <c r="E14" s="43"/>
      <c r="F14" s="62"/>
      <c r="G14" s="60"/>
      <c r="H14" s="45"/>
      <c r="I14" s="59"/>
      <c r="J14" s="45"/>
      <c r="K14" s="45"/>
    </row>
    <row r="15" customFormat="false" ht="15.75" hidden="false" customHeight="false" outlineLevel="0" collapsed="false">
      <c r="A15" s="71" t="s">
        <v>29</v>
      </c>
      <c r="C15" s="53"/>
      <c r="D15" s="54"/>
      <c r="E15" s="43"/>
      <c r="F15" s="62"/>
      <c r="G15" s="60"/>
      <c r="H15" s="45"/>
      <c r="I15" s="59"/>
      <c r="J15" s="45"/>
      <c r="K15" s="45"/>
    </row>
    <row r="16" customFormat="false" ht="15.75" hidden="false" customHeight="false" outlineLevel="0" collapsed="false">
      <c r="A16" s="71"/>
      <c r="B16" s="72" t="s">
        <v>30</v>
      </c>
      <c r="C16" s="53" t="n">
        <v>100</v>
      </c>
      <c r="D16" s="54"/>
      <c r="E16" s="43"/>
      <c r="F16" s="62" t="n">
        <f aca="false">[1]Bankkostnader!F29</f>
        <v>25.28</v>
      </c>
      <c r="G16" s="60"/>
      <c r="H16" s="45"/>
      <c r="I16" s="59" t="n">
        <f aca="false">F16-C16</f>
        <v>-74.72</v>
      </c>
      <c r="J16" s="45"/>
      <c r="K16" s="45" t="s">
        <v>31</v>
      </c>
    </row>
    <row r="17" customFormat="false" ht="15.75" hidden="false" customHeight="false" outlineLevel="0" collapsed="false">
      <c r="C17" s="73"/>
      <c r="D17" s="54"/>
      <c r="E17" s="43"/>
      <c r="F17" s="74"/>
      <c r="G17" s="60"/>
      <c r="H17" s="45"/>
      <c r="I17" s="75"/>
      <c r="J17" s="45"/>
      <c r="K17" s="45"/>
    </row>
    <row r="18" customFormat="false" ht="16.5" hidden="false" customHeight="false" outlineLevel="0" collapsed="false">
      <c r="A18" s="76" t="s">
        <v>32</v>
      </c>
      <c r="B18" s="77"/>
      <c r="C18" s="78" t="n">
        <f aca="false">SUM(C5:C17)</f>
        <v>64700</v>
      </c>
      <c r="D18" s="79"/>
      <c r="E18" s="43"/>
      <c r="F18" s="80" t="n">
        <f aca="false">SUM(F5:F16)</f>
        <v>66366.69</v>
      </c>
      <c r="G18" s="81"/>
      <c r="H18" s="82"/>
      <c r="I18" s="83" t="n">
        <f aca="false">F18-C18</f>
        <v>1666.69</v>
      </c>
      <c r="J18" s="45"/>
      <c r="K18" s="45"/>
    </row>
    <row r="19" customFormat="false" ht="15.75" hidden="false" customHeight="false" outlineLevel="0" collapsed="false">
      <c r="A19" s="84" t="s">
        <v>33</v>
      </c>
      <c r="B19" s="84"/>
      <c r="C19" s="85"/>
      <c r="D19" s="86"/>
      <c r="E19" s="87"/>
      <c r="F19" s="88" t="n">
        <f aca="false">[1]Flyplass!R41</f>
        <v>10806.5</v>
      </c>
      <c r="G19" s="89"/>
      <c r="H19" s="90"/>
      <c r="I19" s="91" t="n">
        <v>-10806.5</v>
      </c>
      <c r="J19" s="90"/>
      <c r="K19" s="90"/>
      <c r="L19" s="84"/>
    </row>
    <row r="20" customFormat="false" ht="16.5" hidden="false" customHeight="false" outlineLevel="0" collapsed="false">
      <c r="A20" s="76" t="s">
        <v>34</v>
      </c>
      <c r="B20" s="92"/>
      <c r="C20" s="93"/>
      <c r="D20" s="94"/>
      <c r="E20" s="95"/>
      <c r="F20" s="96" t="n">
        <f aca="false">F18+F19</f>
        <v>77173.19</v>
      </c>
      <c r="G20" s="97"/>
      <c r="H20" s="90"/>
      <c r="I20" s="98" t="n">
        <f aca="false">C18-F20</f>
        <v>-12473.19</v>
      </c>
      <c r="J20" s="90"/>
      <c r="K20" s="90"/>
      <c r="L20" s="84"/>
    </row>
    <row r="21" customFormat="false" ht="15" hidden="false" customHeight="false" outlineLevel="0" collapsed="false">
      <c r="C21" s="99"/>
      <c r="D21" s="89"/>
      <c r="E21" s="43"/>
      <c r="F21" s="100"/>
      <c r="G21" s="101"/>
      <c r="H21" s="45"/>
      <c r="I21" s="102"/>
      <c r="J21" s="45"/>
      <c r="K21" s="45"/>
    </row>
    <row r="22" customFormat="false" ht="15.75" hidden="false" customHeight="false" outlineLevel="0" collapsed="false">
      <c r="A22" s="52" t="s">
        <v>35</v>
      </c>
      <c r="B22" s="52"/>
      <c r="C22" s="103"/>
      <c r="D22" s="94"/>
      <c r="E22" s="43"/>
      <c r="F22" s="101"/>
      <c r="G22" s="101"/>
      <c r="H22" s="45"/>
      <c r="I22" s="104"/>
      <c r="J22" s="45"/>
      <c r="K22" s="45"/>
    </row>
    <row r="23" customFormat="false" ht="15" hidden="false" customHeight="false" outlineLevel="0" collapsed="false">
      <c r="B23" s="0" t="s">
        <v>36</v>
      </c>
      <c r="C23" s="99"/>
      <c r="D23" s="54" t="n">
        <v>18500</v>
      </c>
      <c r="E23" s="43"/>
      <c r="F23" s="62"/>
      <c r="G23" s="60" t="n">
        <f aca="false">[1]Flyplass!C41</f>
        <v>18500</v>
      </c>
      <c r="H23" s="45"/>
      <c r="I23" s="105" t="n">
        <f aca="false">D23-G23</f>
        <v>0</v>
      </c>
      <c r="J23" s="45"/>
      <c r="K23" s="106"/>
    </row>
    <row r="24" customFormat="false" ht="15" hidden="false" customHeight="false" outlineLevel="0" collapsed="false">
      <c r="B24" s="0" t="s">
        <v>37</v>
      </c>
      <c r="C24" s="99"/>
      <c r="D24" s="54" t="n">
        <v>14600</v>
      </c>
      <c r="E24" s="43"/>
      <c r="F24" s="62"/>
      <c r="G24" s="60" t="n">
        <f aca="false">[1]Flyplass!E41</f>
        <v>11533.07</v>
      </c>
      <c r="H24" s="45"/>
      <c r="I24" s="107" t="n">
        <f aca="false">D24-G24</f>
        <v>3066.93</v>
      </c>
      <c r="J24" s="45"/>
      <c r="K24" s="45" t="s">
        <v>38</v>
      </c>
    </row>
    <row r="25" customFormat="false" ht="15" hidden="false" customHeight="false" outlineLevel="0" collapsed="false">
      <c r="B25" s="0" t="s">
        <v>39</v>
      </c>
      <c r="C25" s="99"/>
      <c r="D25" s="54" t="n">
        <v>2500</v>
      </c>
      <c r="E25" s="43"/>
      <c r="F25" s="62"/>
      <c r="G25" s="60" t="n">
        <f aca="false">[1]Flyplass!G41</f>
        <v>2858.7</v>
      </c>
      <c r="H25" s="45"/>
      <c r="I25" s="59" t="n">
        <f aca="false">D25-G25</f>
        <v>-358.7</v>
      </c>
      <c r="J25" s="45"/>
      <c r="K25" s="45"/>
    </row>
    <row r="26" customFormat="false" ht="15" hidden="false" customHeight="false" outlineLevel="0" collapsed="false">
      <c r="B26" s="0" t="s">
        <v>40</v>
      </c>
      <c r="C26" s="99"/>
      <c r="D26" s="54" t="n">
        <v>2250</v>
      </c>
      <c r="E26" s="43"/>
      <c r="F26" s="62"/>
      <c r="G26" s="60" t="n">
        <f aca="false">[1]Flyplass!K41</f>
        <v>2000</v>
      </c>
      <c r="H26" s="45"/>
      <c r="I26" s="107" t="n">
        <f aca="false">D26-G26</f>
        <v>250</v>
      </c>
      <c r="J26" s="45"/>
      <c r="K26" s="45"/>
    </row>
    <row r="27" customFormat="false" ht="15" hidden="false" customHeight="false" outlineLevel="0" collapsed="false">
      <c r="B27" s="0" t="s">
        <v>41</v>
      </c>
      <c r="C27" s="99"/>
      <c r="D27" s="54" t="n">
        <v>5000</v>
      </c>
      <c r="E27" s="43"/>
      <c r="F27" s="62"/>
      <c r="G27" s="60" t="n">
        <f aca="false">[1]Flyplass!M41</f>
        <v>6225.48</v>
      </c>
      <c r="H27" s="45"/>
      <c r="I27" s="59" t="n">
        <f aca="false">D27-G27</f>
        <v>-1225.48</v>
      </c>
      <c r="J27" s="45"/>
      <c r="K27" s="45"/>
    </row>
    <row r="28" customFormat="false" ht="15" hidden="false" customHeight="false" outlineLevel="0" collapsed="false">
      <c r="B28" s="0" t="s">
        <v>42</v>
      </c>
      <c r="C28" s="99"/>
      <c r="D28" s="54" t="n">
        <v>0</v>
      </c>
      <c r="E28" s="43"/>
      <c r="F28" s="62"/>
      <c r="G28" s="60" t="n">
        <f aca="false">[1]Flyplass!O41</f>
        <v>0</v>
      </c>
      <c r="H28" s="45"/>
      <c r="I28" s="107" t="n">
        <f aca="false">D28-G28</f>
        <v>0</v>
      </c>
      <c r="J28" s="45"/>
      <c r="K28" s="45"/>
    </row>
    <row r="29" customFormat="false" ht="15" hidden="false" customHeight="false" outlineLevel="0" collapsed="false">
      <c r="C29" s="99"/>
      <c r="D29" s="54"/>
      <c r="E29" s="43"/>
      <c r="F29" s="62"/>
      <c r="G29" s="60"/>
      <c r="H29" s="45"/>
      <c r="I29" s="104"/>
      <c r="J29" s="45"/>
      <c r="K29" s="45"/>
    </row>
    <row r="30" customFormat="false" ht="15.75" hidden="false" customHeight="false" outlineLevel="0" collapsed="false">
      <c r="A30" s="52" t="s">
        <v>23</v>
      </c>
      <c r="B30" s="52"/>
      <c r="C30" s="103"/>
      <c r="D30" s="65"/>
      <c r="E30" s="43"/>
      <c r="F30" s="62"/>
      <c r="G30" s="60"/>
      <c r="H30" s="45"/>
      <c r="I30" s="104"/>
      <c r="J30" s="45"/>
      <c r="K30" s="45"/>
    </row>
    <row r="31" customFormat="false" ht="15" hidden="false" customHeight="false" outlineLevel="0" collapsed="false">
      <c r="B31" s="72" t="s">
        <v>36</v>
      </c>
      <c r="C31" s="99"/>
      <c r="D31" s="54" t="n">
        <v>5000</v>
      </c>
      <c r="E31" s="43"/>
      <c r="F31" s="62"/>
      <c r="G31" s="60" t="n">
        <f aca="false">[1]Medlemspleie!C29</f>
        <v>2100</v>
      </c>
      <c r="H31" s="45"/>
      <c r="I31" s="105" t="n">
        <f aca="false">D31-G31</f>
        <v>2900</v>
      </c>
      <c r="J31" s="45"/>
      <c r="K31" s="45" t="s">
        <v>43</v>
      </c>
    </row>
    <row r="32" customFormat="false" ht="15.75" hidden="false" customHeight="false" outlineLevel="0" collapsed="false">
      <c r="B32" s="108" t="s">
        <v>44</v>
      </c>
      <c r="C32" s="109"/>
      <c r="D32" s="110" t="n">
        <v>2000</v>
      </c>
      <c r="E32" s="111"/>
      <c r="F32" s="112"/>
      <c r="G32" s="60" t="n">
        <f aca="false">[1]Medlemspleie!E29</f>
        <v>1285.39</v>
      </c>
      <c r="H32" s="113"/>
      <c r="I32" s="107" t="n">
        <f aca="false">D32-G32</f>
        <v>714.61</v>
      </c>
      <c r="J32" s="113"/>
      <c r="K32" s="113"/>
    </row>
    <row r="33" customFormat="false" ht="15.75" hidden="false" customHeight="false" outlineLevel="0" collapsed="false">
      <c r="B33" s="72" t="s">
        <v>45</v>
      </c>
      <c r="C33" s="99"/>
      <c r="D33" s="54" t="n">
        <v>2000</v>
      </c>
      <c r="E33" s="111"/>
      <c r="F33" s="112"/>
      <c r="G33" s="60" t="n">
        <f aca="false">[1]Medlemspleie!G29</f>
        <v>0</v>
      </c>
      <c r="H33" s="113"/>
      <c r="I33" s="107" t="n">
        <f aca="false">D33-G33</f>
        <v>2000</v>
      </c>
      <c r="J33" s="113"/>
      <c r="K33" s="113"/>
    </row>
    <row r="34" customFormat="false" ht="15.75" hidden="false" customHeight="false" outlineLevel="0" collapsed="false">
      <c r="B34" s="72" t="s">
        <v>24</v>
      </c>
      <c r="C34" s="99"/>
      <c r="D34" s="54" t="n">
        <v>0</v>
      </c>
      <c r="E34" s="111"/>
      <c r="F34" s="112"/>
      <c r="G34" s="60" t="n">
        <f aca="false">[1]Medlemspleie!I29</f>
        <v>0</v>
      </c>
      <c r="H34" s="113"/>
      <c r="I34" s="107" t="n">
        <f aca="false">D34-G34</f>
        <v>0</v>
      </c>
      <c r="J34" s="113"/>
      <c r="K34" s="113"/>
    </row>
    <row r="35" customFormat="false" ht="15.75" hidden="false" customHeight="false" outlineLevel="0" collapsed="false">
      <c r="B35" s="72" t="s">
        <v>41</v>
      </c>
      <c r="C35" s="99"/>
      <c r="D35" s="54" t="n">
        <v>500</v>
      </c>
      <c r="E35" s="111"/>
      <c r="F35" s="112"/>
      <c r="G35" s="60" t="n">
        <f aca="false">[1]Medlemspleie!K29</f>
        <v>500</v>
      </c>
      <c r="H35" s="113"/>
      <c r="I35" s="107" t="n">
        <f aca="false">D35-G35</f>
        <v>0</v>
      </c>
      <c r="J35" s="113"/>
      <c r="K35" s="113"/>
    </row>
    <row r="36" customFormat="false" ht="15.75" hidden="false" customHeight="false" outlineLevel="0" collapsed="false">
      <c r="C36" s="99"/>
      <c r="D36" s="54"/>
      <c r="E36" s="111"/>
      <c r="F36" s="112"/>
      <c r="G36" s="114"/>
      <c r="H36" s="113"/>
      <c r="I36" s="115"/>
      <c r="J36" s="113"/>
      <c r="K36" s="113"/>
    </row>
    <row r="37" customFormat="false" ht="15.75" hidden="false" customHeight="false" outlineLevel="0" collapsed="false">
      <c r="A37" s="52" t="s">
        <v>26</v>
      </c>
      <c r="B37" s="52"/>
      <c r="C37" s="103"/>
      <c r="D37" s="65"/>
      <c r="E37" s="43"/>
      <c r="F37" s="62"/>
      <c r="G37" s="60"/>
      <c r="H37" s="116"/>
      <c r="I37" s="104"/>
      <c r="J37" s="116"/>
      <c r="K37" s="116"/>
    </row>
    <row r="38" customFormat="false" ht="15.75" hidden="false" customHeight="false" outlineLevel="0" collapsed="false">
      <c r="A38" s="52"/>
      <c r="B38" s="117" t="s">
        <v>36</v>
      </c>
      <c r="C38" s="103"/>
      <c r="D38" s="118" t="n">
        <v>0</v>
      </c>
      <c r="E38" s="55"/>
      <c r="F38" s="56"/>
      <c r="G38" s="57" t="n">
        <f aca="false">[1]Stevner!C29</f>
        <v>0</v>
      </c>
      <c r="H38" s="119"/>
      <c r="I38" s="105" t="n">
        <f aca="false">D38-G38</f>
        <v>0</v>
      </c>
      <c r="J38" s="116"/>
      <c r="K38" s="116"/>
    </row>
    <row r="39" customFormat="false" ht="15" hidden="false" customHeight="false" outlineLevel="0" collapsed="false">
      <c r="B39" s="72" t="s">
        <v>46</v>
      </c>
      <c r="C39" s="99"/>
      <c r="D39" s="54" t="n">
        <v>2500</v>
      </c>
      <c r="E39" s="43"/>
      <c r="F39" s="62"/>
      <c r="G39" s="57" t="n">
        <f aca="false">[1]Stevner!E29</f>
        <v>3524.12</v>
      </c>
      <c r="H39" s="116"/>
      <c r="I39" s="59" t="n">
        <f aca="false">D39-G39</f>
        <v>-1024.12</v>
      </c>
      <c r="J39" s="116"/>
      <c r="K39" s="116" t="s">
        <v>47</v>
      </c>
    </row>
    <row r="40" customFormat="false" ht="15" hidden="false" customHeight="false" outlineLevel="0" collapsed="false">
      <c r="B40" s="72" t="s">
        <v>48</v>
      </c>
      <c r="C40" s="99"/>
      <c r="D40" s="54" t="n">
        <v>2000</v>
      </c>
      <c r="E40" s="43"/>
      <c r="F40" s="62"/>
      <c r="G40" s="57" t="n">
        <f aca="false">[1]Stevner!G29</f>
        <v>1752</v>
      </c>
      <c r="H40" s="116"/>
      <c r="I40" s="107" t="n">
        <f aca="false">D40-G40</f>
        <v>248</v>
      </c>
      <c r="J40" s="116"/>
      <c r="K40" s="116"/>
    </row>
    <row r="41" customFormat="false" ht="15" hidden="false" customHeight="false" outlineLevel="0" collapsed="false">
      <c r="B41" s="72" t="s">
        <v>49</v>
      </c>
      <c r="C41" s="99"/>
      <c r="D41" s="54" t="n">
        <v>750</v>
      </c>
      <c r="E41" s="43"/>
      <c r="F41" s="62"/>
      <c r="G41" s="57" t="n">
        <f aca="false">[1]Stevner!I29</f>
        <v>0</v>
      </c>
      <c r="H41" s="116"/>
      <c r="I41" s="105" t="n">
        <f aca="false">D41-G41</f>
        <v>750</v>
      </c>
      <c r="J41" s="116"/>
      <c r="K41" s="116"/>
    </row>
    <row r="42" customFormat="false" ht="15" hidden="false" customHeight="false" outlineLevel="0" collapsed="false">
      <c r="B42" s="72" t="s">
        <v>41</v>
      </c>
      <c r="C42" s="99"/>
      <c r="D42" s="54" t="n">
        <v>0</v>
      </c>
      <c r="E42" s="43"/>
      <c r="F42" s="62"/>
      <c r="G42" s="57" t="n">
        <f aca="false">[1]Stevner!K29</f>
        <v>269</v>
      </c>
      <c r="H42" s="116"/>
      <c r="I42" s="59" t="n">
        <f aca="false">D42-G42</f>
        <v>-269</v>
      </c>
      <c r="J42" s="116"/>
      <c r="K42" s="116"/>
    </row>
    <row r="43" customFormat="false" ht="15" hidden="false" customHeight="false" outlineLevel="0" collapsed="false">
      <c r="C43" s="99"/>
      <c r="D43" s="54"/>
      <c r="E43" s="43"/>
      <c r="F43" s="62"/>
      <c r="G43" s="60"/>
      <c r="H43" s="116"/>
      <c r="I43" s="104"/>
      <c r="J43" s="116"/>
      <c r="K43" s="116"/>
    </row>
    <row r="44" customFormat="false" ht="15" hidden="false" customHeight="false" outlineLevel="0" collapsed="false">
      <c r="C44" s="99"/>
      <c r="D44" s="54"/>
      <c r="E44" s="43"/>
      <c r="F44" s="62"/>
      <c r="G44" s="60"/>
      <c r="H44" s="116"/>
      <c r="I44" s="104"/>
      <c r="J44" s="116"/>
      <c r="K44" s="116"/>
    </row>
    <row r="45" customFormat="false" ht="15" hidden="false" customHeight="false" outlineLevel="0" collapsed="false">
      <c r="C45" s="99"/>
      <c r="D45" s="54"/>
      <c r="E45" s="43"/>
      <c r="F45" s="62"/>
      <c r="G45" s="60"/>
      <c r="H45" s="116"/>
      <c r="I45" s="104"/>
      <c r="J45" s="116"/>
      <c r="K45" s="116"/>
    </row>
    <row r="46" customFormat="false" ht="15.75" hidden="false" customHeight="false" outlineLevel="0" collapsed="false">
      <c r="A46" s="52" t="s">
        <v>16</v>
      </c>
      <c r="B46" s="52"/>
      <c r="C46" s="103"/>
      <c r="D46" s="65"/>
      <c r="E46" s="43"/>
      <c r="F46" s="62"/>
      <c r="G46" s="60"/>
      <c r="H46" s="116"/>
      <c r="I46" s="104"/>
      <c r="J46" s="116"/>
      <c r="K46" s="116"/>
    </row>
    <row r="47" customFormat="false" ht="15.75" hidden="false" customHeight="false" outlineLevel="0" collapsed="false">
      <c r="B47" s="72" t="s">
        <v>50</v>
      </c>
      <c r="C47" s="99"/>
      <c r="D47" s="54" t="n">
        <v>1000</v>
      </c>
      <c r="E47" s="120"/>
      <c r="F47" s="62"/>
      <c r="G47" s="60" t="n">
        <f aca="false">[1]Klubbadministrasjon!C34</f>
        <v>811.25</v>
      </c>
      <c r="H47" s="116"/>
      <c r="I47" s="105" t="n">
        <f aca="false">D47-G47</f>
        <v>188.75</v>
      </c>
      <c r="J47" s="116"/>
      <c r="K47" s="116"/>
    </row>
    <row r="48" customFormat="false" ht="15.75" hidden="false" customHeight="false" outlineLevel="0" collapsed="false">
      <c r="B48" s="72" t="s">
        <v>51</v>
      </c>
      <c r="C48" s="99"/>
      <c r="D48" s="54" t="n">
        <v>1400</v>
      </c>
      <c r="E48" s="120"/>
      <c r="F48" s="62"/>
      <c r="G48" s="60" t="n">
        <f aca="false">[1]Klubbadministrasjon!E34</f>
        <v>1607</v>
      </c>
      <c r="H48" s="116"/>
      <c r="I48" s="59" t="n">
        <f aca="false">D48-G48</f>
        <v>-207</v>
      </c>
      <c r="J48" s="116"/>
      <c r="K48" s="116"/>
    </row>
    <row r="49" customFormat="false" ht="15.75" hidden="false" customHeight="false" outlineLevel="0" collapsed="false">
      <c r="B49" s="0" t="s">
        <v>52</v>
      </c>
      <c r="C49" s="99"/>
      <c r="D49" s="54" t="n">
        <v>2300</v>
      </c>
      <c r="E49" s="120"/>
      <c r="F49" s="62"/>
      <c r="G49" s="60" t="n">
        <f aca="false">[1]Klubbadministrasjon!G34</f>
        <v>1810</v>
      </c>
      <c r="H49" s="116"/>
      <c r="I49" s="105" t="n">
        <f aca="false">D49-G49</f>
        <v>490</v>
      </c>
      <c r="J49" s="116"/>
      <c r="K49" s="116"/>
    </row>
    <row r="50" customFormat="false" ht="15.75" hidden="false" customHeight="false" outlineLevel="0" collapsed="false">
      <c r="B50" s="72" t="s">
        <v>53</v>
      </c>
      <c r="C50" s="99"/>
      <c r="D50" s="54" t="n">
        <v>0</v>
      </c>
      <c r="E50" s="120"/>
      <c r="F50" s="62"/>
      <c r="G50" s="60" t="n">
        <f aca="false">[1]Klubbadministrasjon!I34</f>
        <v>0</v>
      </c>
      <c r="H50" s="116"/>
      <c r="I50" s="105" t="n">
        <f aca="false">D50-G50</f>
        <v>0</v>
      </c>
      <c r="J50" s="116"/>
      <c r="K50" s="116"/>
    </row>
    <row r="51" customFormat="false" ht="15.75" hidden="false" customHeight="false" outlineLevel="0" collapsed="false">
      <c r="B51" s="72" t="s">
        <v>54</v>
      </c>
      <c r="C51" s="99"/>
      <c r="D51" s="54" t="n">
        <v>2000</v>
      </c>
      <c r="E51" s="121"/>
      <c r="F51" s="62"/>
      <c r="G51" s="60" t="n">
        <f aca="false">[1]Klubbadministrasjon!K34</f>
        <v>728.6</v>
      </c>
      <c r="H51" s="116"/>
      <c r="I51" s="107" t="n">
        <f aca="false">D51-G51</f>
        <v>1271.4</v>
      </c>
      <c r="J51" s="116"/>
      <c r="K51" s="116"/>
    </row>
    <row r="52" customFormat="false" ht="15.75" hidden="false" customHeight="false" outlineLevel="0" collapsed="false">
      <c r="C52" s="99"/>
      <c r="D52" s="54"/>
      <c r="E52" s="120"/>
      <c r="F52" s="62"/>
      <c r="G52" s="60"/>
      <c r="H52" s="116"/>
      <c r="I52" s="104"/>
      <c r="J52" s="116"/>
      <c r="K52" s="116"/>
    </row>
    <row r="53" customFormat="false" ht="15.75" hidden="false" customHeight="false" outlineLevel="0" collapsed="false">
      <c r="A53" s="52" t="s">
        <v>55</v>
      </c>
      <c r="B53" s="52"/>
      <c r="C53" s="103"/>
      <c r="D53" s="65"/>
      <c r="E53" s="122"/>
      <c r="F53" s="62"/>
      <c r="G53" s="60"/>
      <c r="H53" s="116"/>
      <c r="I53" s="104"/>
      <c r="J53" s="116"/>
      <c r="K53" s="116"/>
    </row>
    <row r="54" customFormat="false" ht="15" hidden="false" customHeight="false" outlineLevel="0" collapsed="false">
      <c r="B54" s="0" t="s">
        <v>56</v>
      </c>
      <c r="C54" s="99"/>
      <c r="D54" s="54" t="n">
        <v>400</v>
      </c>
      <c r="E54" s="122"/>
      <c r="F54" s="62"/>
      <c r="G54" s="60" t="n">
        <f aca="false">[1]Bankkostnader!C29</f>
        <v>350.5</v>
      </c>
      <c r="H54" s="116"/>
      <c r="I54" s="107" t="n">
        <f aca="false">D54-G54</f>
        <v>49.5</v>
      </c>
      <c r="J54" s="116"/>
      <c r="K54" s="116"/>
    </row>
    <row r="55" customFormat="false" ht="15" hidden="false" customHeight="false" outlineLevel="0" collapsed="false">
      <c r="B55" s="72" t="s">
        <v>57</v>
      </c>
      <c r="C55" s="99"/>
      <c r="D55" s="54" t="n">
        <v>0</v>
      </c>
      <c r="E55" s="122"/>
      <c r="F55" s="62"/>
      <c r="G55" s="60" t="n">
        <f aca="false">[1]Bankkostnader!G29</f>
        <v>0</v>
      </c>
      <c r="H55" s="116"/>
      <c r="I55" s="107" t="n">
        <f aca="false">D55-G55</f>
        <v>0</v>
      </c>
      <c r="J55" s="116"/>
      <c r="K55" s="116"/>
    </row>
    <row r="56" customFormat="false" ht="15.75" hidden="false" customHeight="false" outlineLevel="0" collapsed="false">
      <c r="B56" s="72"/>
      <c r="C56" s="123"/>
      <c r="D56" s="124"/>
      <c r="E56" s="122"/>
      <c r="F56" s="62"/>
      <c r="G56" s="125"/>
      <c r="H56" s="116"/>
      <c r="I56" s="107"/>
      <c r="J56" s="116"/>
      <c r="K56" s="116"/>
    </row>
    <row r="57" customFormat="false" ht="16.5" hidden="false" customHeight="false" outlineLevel="0" collapsed="false">
      <c r="A57" s="76" t="s">
        <v>58</v>
      </c>
      <c r="B57" s="76"/>
      <c r="C57" s="126"/>
      <c r="D57" s="127" t="n">
        <f aca="false">SUM(D23:D55)</f>
        <v>64700</v>
      </c>
      <c r="E57" s="122"/>
      <c r="F57" s="128"/>
      <c r="G57" s="129" t="n">
        <f aca="false">SUM(G23:G55)</f>
        <v>55855.11</v>
      </c>
      <c r="H57" s="116"/>
      <c r="I57" s="107" t="n">
        <f aca="false">D57-G57</f>
        <v>8844.89</v>
      </c>
      <c r="J57" s="116"/>
      <c r="K57" s="116"/>
    </row>
    <row r="58" customFormat="false" ht="15.75" hidden="false" customHeight="false" outlineLevel="0" collapsed="false">
      <c r="A58" s="52"/>
      <c r="B58" s="52"/>
      <c r="C58" s="130"/>
      <c r="D58" s="131"/>
      <c r="E58" s="122"/>
      <c r="F58" s="43"/>
      <c r="G58" s="132"/>
      <c r="H58" s="116"/>
      <c r="I58" s="133"/>
      <c r="J58" s="116"/>
      <c r="K58" s="116"/>
    </row>
    <row r="59" customFormat="false" ht="15.75" hidden="false" customHeight="false" outlineLevel="0" collapsed="false">
      <c r="A59" s="134" t="s">
        <v>59</v>
      </c>
      <c r="B59" s="52"/>
      <c r="C59" s="130"/>
      <c r="D59" s="131"/>
      <c r="E59" s="122"/>
      <c r="F59" s="43"/>
      <c r="G59" s="135" t="n">
        <f aca="false">[1]Flyplass!Q41</f>
        <v>14849.12</v>
      </c>
      <c r="H59" s="116"/>
      <c r="I59" s="133"/>
      <c r="J59" s="116"/>
      <c r="K59" s="116"/>
    </row>
    <row r="60" s="52" customFormat="true" ht="15.75" hidden="false" customHeight="false" outlineLevel="0" collapsed="false">
      <c r="A60" s="136" t="s">
        <v>60</v>
      </c>
      <c r="B60" s="137"/>
      <c r="C60" s="138"/>
      <c r="D60" s="95"/>
      <c r="E60" s="139"/>
      <c r="F60" s="95"/>
      <c r="G60" s="140" t="n">
        <f aca="false">G59++G57</f>
        <v>70704.23</v>
      </c>
      <c r="H60" s="141"/>
      <c r="I60" s="131"/>
      <c r="J60" s="141"/>
      <c r="K60" s="141"/>
    </row>
    <row r="61" customFormat="false" ht="15.75" hidden="false" customHeight="false" outlineLevel="0" collapsed="false">
      <c r="A61" s="142"/>
      <c r="B61" s="143"/>
      <c r="C61" s="144"/>
      <c r="D61" s="43"/>
      <c r="E61" s="43"/>
      <c r="F61" s="43"/>
      <c r="G61" s="43"/>
      <c r="H61" s="45"/>
      <c r="I61" s="45"/>
      <c r="J61" s="116"/>
      <c r="K61" s="116"/>
    </row>
    <row r="62" customFormat="false" ht="16.5" hidden="false" customHeight="false" outlineLevel="0" collapsed="false">
      <c r="A62" s="145" t="s">
        <v>61</v>
      </c>
      <c r="B62" s="146"/>
      <c r="C62" s="146"/>
      <c r="D62" s="146"/>
      <c r="E62" s="146"/>
      <c r="F62" s="146"/>
      <c r="G62" s="146"/>
      <c r="H62" s="147" t="n">
        <f aca="false">F18-G57</f>
        <v>10511.58</v>
      </c>
      <c r="I62" s="113"/>
      <c r="J62" s="148"/>
      <c r="L62" s="149"/>
    </row>
    <row r="63" customFormat="false" ht="15.75" hidden="false" customHeight="false" outlineLevel="0" collapsed="false"/>
    <row r="64" customFormat="false" ht="16.5" hidden="false" customHeight="false" outlineLevel="0" collapsed="false">
      <c r="A64" s="150" t="s">
        <v>62</v>
      </c>
      <c r="B64" s="151"/>
      <c r="C64" s="151"/>
      <c r="D64" s="151"/>
      <c r="E64" s="151"/>
      <c r="F64" s="151"/>
      <c r="G64" s="151"/>
      <c r="H64" s="152" t="n">
        <f aca="false">F20-G60</f>
        <v>6468.96000000001</v>
      </c>
    </row>
  </sheetData>
  <mergeCells count="6">
    <mergeCell ref="D1:E1"/>
    <mergeCell ref="F1:G1"/>
    <mergeCell ref="H1:I1"/>
    <mergeCell ref="J1:K1"/>
    <mergeCell ref="C2:D2"/>
    <mergeCell ref="F2:G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2019-01-05T06:52:50Z</dcterms:created>
  <dc:creator>Espen</dc:creator>
  <dc:description/>
  <dc:language>nb-NO</dc:language>
  <cp:lastModifiedBy/>
  <dcterms:modified xsi:type="dcterms:W3CDTF">2019-02-22T19:01:00Z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