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1025"/>
  </bookViews>
  <sheets>
    <sheet name="Balanseregnskap 2022" sheetId="1" r:id="rId1"/>
    <sheet name="Regnskap mot budsjett 2022" sheetId="2" r:id="rId2"/>
  </sheets>
  <externalReferences>
    <externalReference r:id="rId3"/>
  </externalReferences>
  <definedNames>
    <definedName name="_xlnm.Print_Area" localSheetId="1">'Regnskap mot budsjett 2022'!$A$1:$J$46</definedName>
  </definedNames>
  <calcPr calcId="114210"/>
</workbook>
</file>

<file path=xl/calcChain.xml><?xml version="1.0" encoding="utf-8"?>
<calcChain xmlns="http://schemas.openxmlformats.org/spreadsheetml/2006/main">
  <c r="D46" i="2"/>
  <c r="G45"/>
  <c r="I45"/>
  <c r="G44"/>
  <c r="I44"/>
  <c r="G42"/>
  <c r="I42"/>
  <c r="G41"/>
  <c r="I41"/>
  <c r="G40"/>
  <c r="I40"/>
  <c r="G39"/>
  <c r="I39"/>
  <c r="G38"/>
  <c r="I38"/>
  <c r="G36"/>
  <c r="I36"/>
  <c r="G35"/>
  <c r="I35"/>
  <c r="G34"/>
  <c r="I34"/>
  <c r="G33"/>
  <c r="I33"/>
  <c r="G32"/>
  <c r="I32"/>
  <c r="G30"/>
  <c r="I30"/>
  <c r="G29"/>
  <c r="I29"/>
  <c r="G28"/>
  <c r="I28"/>
  <c r="G27"/>
  <c r="I27"/>
  <c r="G26"/>
  <c r="I26"/>
  <c r="G24"/>
  <c r="I24"/>
  <c r="G23"/>
  <c r="I23"/>
  <c r="G22"/>
  <c r="I22"/>
  <c r="G21"/>
  <c r="I21"/>
  <c r="G20"/>
  <c r="I20"/>
  <c r="G19"/>
  <c r="I19"/>
  <c r="G18"/>
  <c r="C15"/>
  <c r="F14"/>
  <c r="I14"/>
  <c r="F12"/>
  <c r="I12"/>
  <c r="F10"/>
  <c r="I10"/>
  <c r="I8"/>
  <c r="F7"/>
  <c r="F5"/>
  <c r="F15"/>
  <c r="I15"/>
  <c r="I6"/>
  <c r="I5"/>
  <c r="E11" i="1"/>
  <c r="E15"/>
  <c r="E9"/>
  <c r="G46" i="2"/>
  <c r="I46"/>
  <c r="E17" i="1"/>
  <c r="I7" i="2"/>
  <c r="I18"/>
</calcChain>
</file>

<file path=xl/sharedStrings.xml><?xml version="1.0" encoding="utf-8"?>
<sst xmlns="http://schemas.openxmlformats.org/spreadsheetml/2006/main" count="65" uniqueCount="54">
  <si>
    <t>Driftsresultat</t>
  </si>
  <si>
    <t xml:space="preserve">Utgående balanse </t>
  </si>
  <si>
    <t>Herav:</t>
  </si>
  <si>
    <t>Låste midler i traktorfond</t>
  </si>
  <si>
    <t>Frie midler til disposisjon</t>
  </si>
  <si>
    <t>Beholdning DNB pr 01.01.2021</t>
  </si>
  <si>
    <t>Inntekter 2021</t>
  </si>
  <si>
    <t>Utgifter 2021</t>
  </si>
  <si>
    <t>Budsjett</t>
  </si>
  <si>
    <t>Regnskap</t>
  </si>
  <si>
    <t>Avvik</t>
  </si>
  <si>
    <t>Inntekter</t>
  </si>
  <si>
    <t>Utgifter</t>
  </si>
  <si>
    <t>Klubbadministrasjon</t>
  </si>
  <si>
    <t>Medlemskontingent</t>
  </si>
  <si>
    <t>Momsrefusjon</t>
  </si>
  <si>
    <t>Grassrotandel</t>
  </si>
  <si>
    <t>Annet</t>
  </si>
  <si>
    <t>Medlemspleie</t>
  </si>
  <si>
    <t>Klubbeffekter</t>
  </si>
  <si>
    <t>Stevner</t>
  </si>
  <si>
    <t>Kiosksalg - deltakeravgift</t>
  </si>
  <si>
    <t>Bank</t>
  </si>
  <si>
    <t>Renter/annet</t>
  </si>
  <si>
    <t>Flyplass</t>
  </si>
  <si>
    <t>Leiekostnader</t>
  </si>
  <si>
    <t>Flystripe</t>
  </si>
  <si>
    <t>Bygninger</t>
  </si>
  <si>
    <t>Årungen</t>
  </si>
  <si>
    <t>Dugnader</t>
  </si>
  <si>
    <t>Værstasjon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</si>
  <si>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</si>
  <si>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</si>
  <si>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</si>
  <si>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</si>
  <si>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</si>
  <si>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</si>
  <si>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</si>
  <si>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</si>
  <si>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Honorar</t>
  </si>
  <si>
    <t>Annet (møte NLF)</t>
  </si>
  <si>
    <t>Bankkostnader</t>
  </si>
  <si>
    <t>Gebyrer</t>
  </si>
  <si>
    <t>Vipps</t>
  </si>
  <si>
    <t>Røde tall betyr at vi ligger bak budsjett</t>
  </si>
  <si>
    <t>Røde tall betyr at vi har ett overforbruk i henhold til budsjett</t>
  </si>
  <si>
    <t>Sum inntekter</t>
  </si>
  <si>
    <t>Julegave naboer, utgiftsføres i 2023</t>
  </si>
  <si>
    <t>Mangler underslagsforsikring kr 550</t>
  </si>
  <si>
    <t>Sum utgifter</t>
  </si>
  <si>
    <t>Inngående balanse 2022</t>
  </si>
  <si>
    <t>Beholdning DNB pr 31.12.2022</t>
  </si>
  <si>
    <t>Note 1</t>
  </si>
  <si>
    <t>Note 2</t>
  </si>
</sst>
</file>

<file path=xl/styles.xml><?xml version="1.0" encoding="utf-8"?>
<styleSheet xmlns="http://schemas.openxmlformats.org/spreadsheetml/2006/main">
  <numFmts count="2">
    <numFmt numFmtId="164" formatCode="#,##0_ ;[Red]\-#,##0\ "/>
    <numFmt numFmtId="165" formatCode="#,##0.00_ ;[Red]\-#,##0.00\ "/>
  </numFmts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2"/>
      <color indexed="4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64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" fontId="0" fillId="2" borderId="0" xfId="0" applyNumberFormat="1" applyFill="1"/>
    <xf numFmtId="4" fontId="2" fillId="2" borderId="0" xfId="0" applyNumberFormat="1" applyFont="1" applyFill="1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4" fontId="2" fillId="3" borderId="2" xfId="0" applyNumberFormat="1" applyFont="1" applyFill="1" applyBorder="1"/>
    <xf numFmtId="4" fontId="2" fillId="3" borderId="3" xfId="0" applyNumberFormat="1" applyFont="1" applyFill="1" applyBorder="1"/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4" fontId="2" fillId="3" borderId="6" xfId="0" applyNumberFormat="1" applyFont="1" applyFill="1" applyBorder="1"/>
    <xf numFmtId="4" fontId="2" fillId="3" borderId="7" xfId="0" applyNumberFormat="1" applyFont="1" applyFill="1" applyBorder="1"/>
    <xf numFmtId="4" fontId="3" fillId="2" borderId="8" xfId="0" applyNumberFormat="1" applyFont="1" applyFill="1" applyBorder="1"/>
    <xf numFmtId="4" fontId="3" fillId="2" borderId="1" xfId="0" applyNumberFormat="1" applyFont="1" applyFill="1" applyBorder="1"/>
    <xf numFmtId="4" fontId="3" fillId="2" borderId="9" xfId="0" applyNumberFormat="1" applyFont="1" applyFill="1" applyBorder="1"/>
    <xf numFmtId="4" fontId="4" fillId="2" borderId="10" xfId="0" applyNumberFormat="1" applyFont="1" applyFill="1" applyBorder="1"/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0" fontId="0" fillId="0" borderId="13" xfId="0" applyBorder="1"/>
    <xf numFmtId="4" fontId="2" fillId="3" borderId="0" xfId="0" applyNumberFormat="1" applyFont="1" applyFill="1"/>
    <xf numFmtId="0" fontId="0" fillId="3" borderId="0" xfId="0" applyFill="1"/>
    <xf numFmtId="4" fontId="2" fillId="2" borderId="2" xfId="0" applyNumberFormat="1" applyFont="1" applyFill="1" applyBorder="1"/>
    <xf numFmtId="0" fontId="0" fillId="2" borderId="3" xfId="0" applyFill="1" applyBorder="1"/>
    <xf numFmtId="0" fontId="0" fillId="2" borderId="4" xfId="0" applyFill="1" applyBorder="1"/>
    <xf numFmtId="4" fontId="2" fillId="2" borderId="14" xfId="0" applyNumberFormat="1" applyFont="1" applyFill="1" applyBorder="1"/>
    <xf numFmtId="4" fontId="2" fillId="2" borderId="15" xfId="0" applyNumberFormat="1" applyFont="1" applyFill="1" applyBorder="1"/>
    <xf numFmtId="4" fontId="2" fillId="2" borderId="5" xfId="0" applyNumberFormat="1" applyFont="1" applyFill="1" applyBorder="1"/>
    <xf numFmtId="4" fontId="2" fillId="2" borderId="6" xfId="0" applyNumberFormat="1" applyFont="1" applyFill="1" applyBorder="1"/>
    <xf numFmtId="0" fontId="0" fillId="2" borderId="6" xfId="0" applyFill="1" applyBorder="1"/>
    <xf numFmtId="4" fontId="2" fillId="2" borderId="7" xfId="0" applyNumberFormat="1" applyFont="1" applyFill="1" applyBorder="1"/>
    <xf numFmtId="4" fontId="4" fillId="2" borderId="16" xfId="0" applyNumberFormat="1" applyFont="1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/>
    <xf numFmtId="4" fontId="0" fillId="0" borderId="0" xfId="0" applyNumberFormat="1"/>
    <xf numFmtId="0" fontId="5" fillId="0" borderId="0" xfId="0" applyFont="1"/>
    <xf numFmtId="0" fontId="2" fillId="0" borderId="0" xfId="0" applyFont="1"/>
    <xf numFmtId="4" fontId="7" fillId="0" borderId="0" xfId="0" applyNumberFormat="1" applyFont="1"/>
    <xf numFmtId="0" fontId="7" fillId="0" borderId="0" xfId="0" applyFont="1"/>
    <xf numFmtId="0" fontId="0" fillId="0" borderId="0" xfId="0" applyAlignment="1">
      <alignment horizontal="left"/>
    </xf>
    <xf numFmtId="0" fontId="10" fillId="0" borderId="0" xfId="0" applyFont="1"/>
    <xf numFmtId="0" fontId="12" fillId="0" borderId="0" xfId="0" applyFont="1"/>
    <xf numFmtId="0" fontId="9" fillId="0" borderId="0" xfId="0" applyFont="1"/>
    <xf numFmtId="165" fontId="9" fillId="0" borderId="0" xfId="0" applyNumberFormat="1" applyFont="1"/>
    <xf numFmtId="4" fontId="9" fillId="0" borderId="0" xfId="0" applyNumberFormat="1" applyFont="1"/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15" fillId="0" borderId="0" xfId="0" applyFont="1"/>
    <xf numFmtId="0" fontId="13" fillId="0" borderId="0" xfId="0" applyFont="1"/>
    <xf numFmtId="4" fontId="13" fillId="0" borderId="0" xfId="0" applyNumberFormat="1" applyFont="1"/>
    <xf numFmtId="165" fontId="15" fillId="0" borderId="0" xfId="0" applyNumberFormat="1" applyFont="1"/>
    <xf numFmtId="4" fontId="15" fillId="0" borderId="0" xfId="0" applyNumberFormat="1" applyFont="1"/>
    <xf numFmtId="165" fontId="13" fillId="0" borderId="0" xfId="0" applyNumberFormat="1" applyFont="1"/>
    <xf numFmtId="4" fontId="16" fillId="0" borderId="0" xfId="0" applyNumberFormat="1" applyFont="1"/>
    <xf numFmtId="0" fontId="17" fillId="0" borderId="0" xfId="0" applyFont="1"/>
    <xf numFmtId="0" fontId="16" fillId="0" borderId="0" xfId="0" applyFont="1"/>
    <xf numFmtId="0" fontId="18" fillId="0" borderId="0" xfId="0" applyFont="1"/>
    <xf numFmtId="165" fontId="17" fillId="0" borderId="0" xfId="0" applyNumberFormat="1" applyFont="1"/>
    <xf numFmtId="4" fontId="17" fillId="0" borderId="0" xfId="0" applyNumberFormat="1" applyFont="1"/>
    <xf numFmtId="4" fontId="14" fillId="0" borderId="0" xfId="0" applyNumberFormat="1" applyFont="1"/>
    <xf numFmtId="0" fontId="14" fillId="0" borderId="0" xfId="0" applyFont="1"/>
    <xf numFmtId="0" fontId="19" fillId="0" borderId="0" xfId="0" applyFont="1"/>
    <xf numFmtId="165" fontId="19" fillId="0" borderId="0" xfId="0" applyNumberFormat="1" applyFont="1"/>
    <xf numFmtId="4" fontId="19" fillId="0" borderId="0" xfId="0" applyNumberFormat="1" applyFont="1"/>
    <xf numFmtId="4" fontId="18" fillId="0" borderId="0" xfId="0" applyNumberFormat="1" applyFont="1"/>
    <xf numFmtId="4" fontId="20" fillId="0" borderId="0" xfId="0" applyNumberFormat="1" applyFont="1" applyAlignment="1">
      <alignment horizontal="left"/>
    </xf>
    <xf numFmtId="4" fontId="21" fillId="0" borderId="0" xfId="0" applyNumberFormat="1" applyFont="1"/>
    <xf numFmtId="0" fontId="2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vartalsregnskap%204%20-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t"/>
      <sheetName val="Flyplass"/>
      <sheetName val="Medlemspleie"/>
      <sheetName val="Stevner"/>
      <sheetName val="Klubbadministrasjon"/>
      <sheetName val="Bankkostnader"/>
      <sheetName val="Samlesummer"/>
      <sheetName val="Budsjett mot regnskap"/>
      <sheetName val="Vingtor Cup"/>
      <sheetName val="Kommentarer"/>
    </sheetNames>
    <sheetDataSet>
      <sheetData sheetId="0" refreshError="1"/>
      <sheetData sheetId="1">
        <row r="34">
          <cell r="C34">
            <v>19400</v>
          </cell>
          <cell r="E34">
            <v>21449.93</v>
          </cell>
          <cell r="G34">
            <v>1603.65</v>
          </cell>
          <cell r="K34">
            <v>0</v>
          </cell>
          <cell r="M34">
            <v>6157.8</v>
          </cell>
          <cell r="O34">
            <v>0</v>
          </cell>
          <cell r="Q34">
            <v>0</v>
          </cell>
        </row>
      </sheetData>
      <sheetData sheetId="2">
        <row r="29">
          <cell r="C29">
            <v>4000</v>
          </cell>
          <cell r="E29">
            <v>792.97</v>
          </cell>
          <cell r="G29">
            <v>0</v>
          </cell>
          <cell r="I29">
            <v>0</v>
          </cell>
          <cell r="J29">
            <v>537.62</v>
          </cell>
          <cell r="K29">
            <v>1269</v>
          </cell>
        </row>
      </sheetData>
      <sheetData sheetId="3">
        <row r="29">
          <cell r="C29">
            <v>0</v>
          </cell>
          <cell r="E29">
            <v>1964</v>
          </cell>
          <cell r="F29">
            <v>5083.9100000000008</v>
          </cell>
          <cell r="G29">
            <v>1978.3</v>
          </cell>
          <cell r="I29">
            <v>0</v>
          </cell>
          <cell r="K29">
            <v>0</v>
          </cell>
          <cell r="N29">
            <v>6750</v>
          </cell>
        </row>
      </sheetData>
      <sheetData sheetId="4">
        <row r="34">
          <cell r="C34">
            <v>5221.25</v>
          </cell>
          <cell r="E34">
            <v>1966</v>
          </cell>
          <cell r="G34">
            <v>0</v>
          </cell>
          <cell r="H34">
            <v>40550</v>
          </cell>
          <cell r="I34">
            <v>0</v>
          </cell>
          <cell r="K34">
            <v>0</v>
          </cell>
          <cell r="N34">
            <v>8750.369999999999</v>
          </cell>
        </row>
      </sheetData>
      <sheetData sheetId="5">
        <row r="29">
          <cell r="C29">
            <v>295</v>
          </cell>
          <cell r="F29">
            <v>0</v>
          </cell>
          <cell r="G29">
            <v>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/>
  </sheetViews>
  <sheetFormatPr baseColWidth="10" defaultColWidth="11.42578125" defaultRowHeight="15"/>
  <cols>
    <col min="1" max="1" width="11.42578125" customWidth="1"/>
    <col min="2" max="2" width="22.7109375" customWidth="1"/>
  </cols>
  <sheetData>
    <row r="1" spans="1:6" ht="16.5" thickBot="1">
      <c r="A1" s="1"/>
      <c r="B1" s="1"/>
      <c r="C1" s="2"/>
      <c r="D1" s="3"/>
      <c r="E1" s="4"/>
      <c r="F1" s="4"/>
    </row>
    <row r="2" spans="1:6" ht="15.75">
      <c r="A2" s="5" t="s">
        <v>50</v>
      </c>
      <c r="B2" s="6"/>
      <c r="C2" s="7">
        <v>78800.960000000006</v>
      </c>
      <c r="D2" s="2"/>
      <c r="E2" s="4"/>
      <c r="F2" s="4"/>
    </row>
    <row r="3" spans="1:6" ht="16.5" thickBot="1">
      <c r="A3" s="8" t="s">
        <v>5</v>
      </c>
      <c r="B3" s="9"/>
      <c r="C3" s="10">
        <v>78800.960000000006</v>
      </c>
      <c r="D3" s="2"/>
      <c r="E3" s="4"/>
      <c r="F3" s="4"/>
    </row>
    <row r="4" spans="1:6" ht="15.75">
      <c r="A4" s="2"/>
      <c r="B4" s="2"/>
      <c r="C4" s="2"/>
      <c r="D4" s="2"/>
      <c r="E4" s="4"/>
      <c r="F4" s="4"/>
    </row>
    <row r="5" spans="1:6" ht="15.75">
      <c r="A5" s="2"/>
      <c r="B5" s="2"/>
      <c r="C5" s="2"/>
      <c r="D5" s="2"/>
      <c r="E5" s="4"/>
      <c r="F5" s="4"/>
    </row>
    <row r="6" spans="1:6" ht="15.75">
      <c r="A6" s="2"/>
      <c r="B6" s="2"/>
      <c r="C6" s="2"/>
      <c r="D6" s="1"/>
      <c r="E6" s="4"/>
      <c r="F6" s="4"/>
    </row>
    <row r="7" spans="1:6" ht="15.75">
      <c r="A7" s="11" t="s">
        <v>6</v>
      </c>
      <c r="B7" s="12"/>
      <c r="C7" s="12"/>
      <c r="D7" s="13">
        <v>68093.899999999994</v>
      </c>
      <c r="E7" s="4"/>
      <c r="F7" s="4"/>
    </row>
    <row r="8" spans="1:6" ht="16.5" thickBot="1">
      <c r="A8" s="14" t="s">
        <v>7</v>
      </c>
      <c r="B8" s="15"/>
      <c r="C8" s="16"/>
      <c r="D8" s="17">
        <v>66097.899999999994</v>
      </c>
      <c r="E8" s="4"/>
      <c r="F8" s="4"/>
    </row>
    <row r="9" spans="1:6" ht="16.5" thickBot="1">
      <c r="A9" s="18" t="s">
        <v>0</v>
      </c>
      <c r="B9" s="19"/>
      <c r="C9" s="19"/>
      <c r="D9" s="20"/>
      <c r="E9" s="32">
        <f>D7-D8</f>
        <v>1996</v>
      </c>
      <c r="F9" s="4"/>
    </row>
    <row r="10" spans="1:6" ht="15.75">
      <c r="A10" s="2"/>
      <c r="B10" s="2"/>
      <c r="C10" s="2"/>
      <c r="D10" s="1"/>
      <c r="E10" s="4"/>
      <c r="F10" s="4"/>
    </row>
    <row r="11" spans="1:6" ht="15.75">
      <c r="A11" s="21" t="s">
        <v>1</v>
      </c>
      <c r="B11" s="21"/>
      <c r="C11" s="21"/>
      <c r="D11" s="22"/>
      <c r="E11" s="21">
        <f>D7-D8+C3</f>
        <v>80796.960000000006</v>
      </c>
      <c r="F11" s="4"/>
    </row>
    <row r="12" spans="1:6" ht="16.5" thickBot="1">
      <c r="A12" s="2"/>
      <c r="B12" s="2"/>
      <c r="C12" s="2"/>
      <c r="D12" s="4"/>
      <c r="E12" s="2"/>
      <c r="F12" s="4"/>
    </row>
    <row r="13" spans="1:6" ht="15.75">
      <c r="A13" s="23" t="s">
        <v>2</v>
      </c>
      <c r="B13" s="24"/>
      <c r="C13" s="24"/>
      <c r="D13" s="24"/>
      <c r="E13" s="25"/>
      <c r="F13" s="4"/>
    </row>
    <row r="14" spans="1:6" ht="15.75">
      <c r="A14" s="26" t="s">
        <v>3</v>
      </c>
      <c r="B14" s="2"/>
      <c r="C14" s="2"/>
      <c r="D14" s="4"/>
      <c r="E14" s="27">
        <v>40000</v>
      </c>
      <c r="F14" s="4"/>
    </row>
    <row r="15" spans="1:6" ht="16.5" thickBot="1">
      <c r="A15" s="28" t="s">
        <v>4</v>
      </c>
      <c r="B15" s="29"/>
      <c r="C15" s="29"/>
      <c r="D15" s="30"/>
      <c r="E15" s="31">
        <f>E11-E14</f>
        <v>40796.960000000006</v>
      </c>
      <c r="F15" s="4"/>
    </row>
    <row r="16" spans="1:6">
      <c r="A16" s="1"/>
      <c r="B16" s="1"/>
      <c r="C16" s="1"/>
      <c r="D16" s="4"/>
      <c r="E16" s="1"/>
      <c r="F16" s="4"/>
    </row>
    <row r="17" spans="1:6" ht="15.75">
      <c r="A17" s="21" t="s">
        <v>51</v>
      </c>
      <c r="B17" s="21"/>
      <c r="C17" s="21"/>
      <c r="D17" s="22"/>
      <c r="E17" s="21">
        <f>E11</f>
        <v>80796.960000000006</v>
      </c>
      <c r="F17" s="4"/>
    </row>
  </sheetData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zoomScaleNormal="100" workbookViewId="0">
      <pane ySplit="915" topLeftCell="A11"/>
      <selection activeCell="B1" sqref="B1"/>
      <selection pane="bottomLeft" activeCell="A2" sqref="A2"/>
    </sheetView>
  </sheetViews>
  <sheetFormatPr baseColWidth="10" defaultColWidth="11.42578125" defaultRowHeight="15"/>
  <cols>
    <col min="1" max="1" width="2.140625" style="40" customWidth="1"/>
    <col min="2" max="2" width="23.5703125" style="35" bestFit="1" customWidth="1"/>
    <col min="3" max="3" width="14.140625" style="35" bestFit="1" customWidth="1"/>
    <col min="4" max="4" width="11.28515625" style="35" bestFit="1" customWidth="1"/>
    <col min="5" max="5" width="1.85546875" style="35" customWidth="1"/>
    <col min="6" max="6" width="13.42578125" style="35" bestFit="1" customWidth="1"/>
    <col min="7" max="7" width="10.42578125" style="35" bestFit="1" customWidth="1"/>
    <col min="8" max="8" width="2.28515625" customWidth="1"/>
    <col min="9" max="9" width="12" bestFit="1" customWidth="1"/>
    <col min="10" max="11" width="7.5703125" style="48" customWidth="1"/>
  </cols>
  <sheetData>
    <row r="1" spans="1:12" ht="15.75">
      <c r="A1" s="33"/>
      <c r="B1" s="34"/>
      <c r="C1" s="34"/>
      <c r="D1" s="82"/>
      <c r="E1" s="82"/>
      <c r="F1" s="82"/>
      <c r="G1" s="82"/>
      <c r="H1" s="81"/>
      <c r="I1" s="81"/>
      <c r="J1" s="81"/>
      <c r="K1" s="81"/>
      <c r="L1" s="81"/>
    </row>
    <row r="2" spans="1:12" ht="18.75">
      <c r="A2" s="41"/>
      <c r="B2" s="41"/>
      <c r="C2" s="79" t="s">
        <v>8</v>
      </c>
      <c r="D2" s="79"/>
      <c r="F2" s="80" t="s">
        <v>9</v>
      </c>
      <c r="G2" s="80"/>
      <c r="I2" s="47" t="s">
        <v>10</v>
      </c>
    </row>
    <row r="3" spans="1:12">
      <c r="A3" s="52"/>
      <c r="B3" s="52"/>
      <c r="C3" s="74" t="s">
        <v>11</v>
      </c>
      <c r="D3" s="75" t="s">
        <v>12</v>
      </c>
      <c r="E3" s="76"/>
      <c r="F3" s="77" t="s">
        <v>11</v>
      </c>
      <c r="G3" s="78" t="s">
        <v>12</v>
      </c>
      <c r="H3" s="61"/>
      <c r="I3" s="62"/>
      <c r="J3" s="49"/>
      <c r="K3" s="49"/>
    </row>
    <row r="4" spans="1:12">
      <c r="A4" s="43" t="s">
        <v>13</v>
      </c>
      <c r="B4" s="54"/>
      <c r="C4" s="55"/>
      <c r="D4" s="61"/>
      <c r="E4" s="59"/>
      <c r="F4" s="59"/>
      <c r="G4" s="59"/>
      <c r="H4" s="61"/>
      <c r="I4" s="61"/>
      <c r="J4" s="49"/>
      <c r="K4" s="49"/>
    </row>
    <row r="5" spans="1:12">
      <c r="A5" s="60"/>
      <c r="B5" s="60" t="s">
        <v>14</v>
      </c>
      <c r="C5" s="63">
        <v>37000</v>
      </c>
      <c r="D5" s="63"/>
      <c r="E5" s="59"/>
      <c r="F5" s="59">
        <f>[1]Klubbadministrasjon!H34</f>
        <v>40550</v>
      </c>
      <c r="G5" s="59"/>
      <c r="H5" s="61"/>
      <c r="I5" s="59">
        <f>F5-C5</f>
        <v>3550</v>
      </c>
      <c r="J5" s="49"/>
      <c r="K5" s="49"/>
      <c r="L5" s="42" t="s">
        <v>44</v>
      </c>
    </row>
    <row r="6" spans="1:12">
      <c r="A6" s="60"/>
      <c r="B6" s="60" t="s">
        <v>15</v>
      </c>
      <c r="C6" s="63">
        <v>3500</v>
      </c>
      <c r="D6" s="63"/>
      <c r="E6" s="64"/>
      <c r="F6" s="59">
        <v>5297</v>
      </c>
      <c r="G6" s="64"/>
      <c r="H6" s="60"/>
      <c r="I6" s="59">
        <f>F6-C6</f>
        <v>1797</v>
      </c>
    </row>
    <row r="7" spans="1:12">
      <c r="A7" s="60"/>
      <c r="B7" s="60" t="s">
        <v>16</v>
      </c>
      <c r="C7" s="63">
        <v>9000</v>
      </c>
      <c r="D7" s="63"/>
      <c r="E7" s="59"/>
      <c r="F7" s="59">
        <f>[1]Klubbadministrasjon!N34</f>
        <v>8750.369999999999</v>
      </c>
      <c r="G7" s="59"/>
      <c r="H7" s="61"/>
      <c r="I7" s="65">
        <f>F7-C7</f>
        <v>-249.63000000000102</v>
      </c>
    </row>
    <row r="8" spans="1:12">
      <c r="A8" s="53"/>
      <c r="B8" s="53" t="s">
        <v>17</v>
      </c>
      <c r="C8" s="56">
        <v>3000</v>
      </c>
      <c r="D8" s="56"/>
      <c r="E8" s="57"/>
      <c r="F8" s="57">
        <v>1125</v>
      </c>
      <c r="G8" s="57"/>
      <c r="H8" s="53"/>
      <c r="I8" s="65">
        <f>F8-C8</f>
        <v>-1875</v>
      </c>
    </row>
    <row r="9" spans="1:12" ht="15.75">
      <c r="A9" s="43" t="s">
        <v>18</v>
      </c>
      <c r="B9" s="43"/>
      <c r="C9" s="58"/>
      <c r="D9" s="58"/>
      <c r="E9" s="59"/>
      <c r="F9" s="59"/>
      <c r="G9" s="59"/>
      <c r="H9" s="61"/>
      <c r="I9" s="66"/>
      <c r="J9" s="50"/>
      <c r="K9" s="50"/>
    </row>
    <row r="10" spans="1:12" ht="15.75">
      <c r="A10" s="53"/>
      <c r="B10" s="53" t="s">
        <v>19</v>
      </c>
      <c r="C10" s="56">
        <v>0</v>
      </c>
      <c r="D10" s="56"/>
      <c r="E10" s="59"/>
      <c r="F10" s="59">
        <f>[1]Medlemspleie!J29</f>
        <v>537.62</v>
      </c>
      <c r="G10" s="59"/>
      <c r="H10" s="61"/>
      <c r="I10" s="59">
        <f>F10-C10</f>
        <v>537.62</v>
      </c>
      <c r="J10" s="50"/>
      <c r="K10" s="50"/>
    </row>
    <row r="11" spans="1:12">
      <c r="A11" s="43" t="s">
        <v>20</v>
      </c>
      <c r="B11" s="43"/>
      <c r="C11" s="58"/>
      <c r="D11" s="58"/>
      <c r="E11" s="55"/>
      <c r="F11" s="55"/>
      <c r="G11" s="55"/>
      <c r="H11" s="54"/>
      <c r="I11" s="66"/>
    </row>
    <row r="12" spans="1:12">
      <c r="A12" s="53"/>
      <c r="B12" s="53" t="s">
        <v>21</v>
      </c>
      <c r="C12" s="56">
        <v>8000</v>
      </c>
      <c r="D12" s="56"/>
      <c r="E12" s="57"/>
      <c r="F12" s="59">
        <f>[1]Stevner!F29+[1]Stevner!N29</f>
        <v>11833.91</v>
      </c>
      <c r="G12" s="64"/>
      <c r="H12" s="60"/>
      <c r="I12" s="59">
        <f>F12-C12</f>
        <v>3833.91</v>
      </c>
    </row>
    <row r="13" spans="1:12">
      <c r="A13" s="62" t="s">
        <v>22</v>
      </c>
      <c r="B13" s="67"/>
      <c r="C13" s="68"/>
      <c r="D13" s="68"/>
      <c r="E13" s="69"/>
      <c r="F13" s="69"/>
      <c r="G13" s="69"/>
      <c r="H13" s="67"/>
      <c r="I13" s="65"/>
    </row>
    <row r="14" spans="1:12">
      <c r="A14" s="62"/>
      <c r="B14" s="61" t="s">
        <v>23</v>
      </c>
      <c r="C14" s="63">
        <v>20</v>
      </c>
      <c r="D14" s="63"/>
      <c r="E14" s="64"/>
      <c r="F14" s="64">
        <f>[1]Bankkostnader!F29</f>
        <v>0</v>
      </c>
      <c r="G14" s="64"/>
      <c r="H14" s="60"/>
      <c r="I14" s="65">
        <f>F14-C14</f>
        <v>-20</v>
      </c>
    </row>
    <row r="15" spans="1:12">
      <c r="A15" s="43" t="s">
        <v>46</v>
      </c>
      <c r="B15" s="43"/>
      <c r="C15" s="44">
        <f>SUM(C5:C14)</f>
        <v>60520</v>
      </c>
      <c r="D15" s="44"/>
      <c r="E15" s="55"/>
      <c r="F15" s="70">
        <f>SUM(F5:F14)</f>
        <v>68093.899999999994</v>
      </c>
      <c r="G15" s="70"/>
      <c r="H15" s="62"/>
      <c r="I15" s="70">
        <f>F15-C15</f>
        <v>7573.8999999999942</v>
      </c>
    </row>
    <row r="16" spans="1:12">
      <c r="A16" s="67"/>
      <c r="B16" s="67"/>
      <c r="C16" s="68"/>
      <c r="D16" s="68"/>
      <c r="E16" s="69"/>
      <c r="F16" s="69"/>
      <c r="G16" s="69"/>
      <c r="H16" s="67"/>
      <c r="I16" s="67"/>
    </row>
    <row r="17" spans="1:12">
      <c r="A17" s="43" t="s">
        <v>24</v>
      </c>
      <c r="B17" s="43"/>
      <c r="C17" s="58"/>
      <c r="D17" s="58"/>
      <c r="E17" s="55"/>
      <c r="F17" s="55"/>
      <c r="G17" s="55"/>
      <c r="H17" s="54"/>
      <c r="I17" s="54"/>
    </row>
    <row r="18" spans="1:12">
      <c r="A18" s="54"/>
      <c r="B18" s="54" t="s">
        <v>25</v>
      </c>
      <c r="C18" s="54"/>
      <c r="D18" s="58">
        <v>19400</v>
      </c>
      <c r="E18" s="55"/>
      <c r="F18" s="55"/>
      <c r="G18" s="55">
        <f>[1]Flyplass!C34</f>
        <v>19400</v>
      </c>
      <c r="H18" s="54"/>
      <c r="I18" s="55">
        <f>D18-G18</f>
        <v>0</v>
      </c>
      <c r="L18" s="42" t="s">
        <v>45</v>
      </c>
    </row>
    <row r="19" spans="1:12">
      <c r="A19" s="54"/>
      <c r="B19" s="54" t="s">
        <v>26</v>
      </c>
      <c r="C19" s="54"/>
      <c r="D19" s="58">
        <v>30000</v>
      </c>
      <c r="E19" s="55"/>
      <c r="F19" s="55"/>
      <c r="G19" s="55">
        <f>[1]Flyplass!E34</f>
        <v>21449.93</v>
      </c>
      <c r="H19" s="54"/>
      <c r="I19" s="55">
        <f t="shared" ref="I19:I24" si="0">D19-G19</f>
        <v>8550.07</v>
      </c>
    </row>
    <row r="20" spans="1:12">
      <c r="A20" s="54"/>
      <c r="B20" s="54" t="s">
        <v>27</v>
      </c>
      <c r="C20" s="54"/>
      <c r="D20" s="58">
        <v>4000</v>
      </c>
      <c r="E20" s="55"/>
      <c r="F20" s="55"/>
      <c r="G20" s="55">
        <f>[1]Flyplass!G34</f>
        <v>1603.65</v>
      </c>
      <c r="H20" s="54"/>
      <c r="I20" s="55">
        <f t="shared" si="0"/>
        <v>2396.35</v>
      </c>
    </row>
    <row r="21" spans="1:12">
      <c r="A21" s="54"/>
      <c r="B21" s="54" t="s">
        <v>28</v>
      </c>
      <c r="C21" s="54"/>
      <c r="D21" s="58">
        <v>2500</v>
      </c>
      <c r="E21" s="55"/>
      <c r="F21" s="55"/>
      <c r="G21" s="55">
        <f>[1]Flyplass!K34</f>
        <v>0</v>
      </c>
      <c r="H21" s="54"/>
      <c r="I21" s="55">
        <f t="shared" si="0"/>
        <v>2500</v>
      </c>
    </row>
    <row r="22" spans="1:12">
      <c r="A22" s="54"/>
      <c r="B22" s="54" t="s">
        <v>17</v>
      </c>
      <c r="C22" s="54"/>
      <c r="D22" s="58">
        <v>5000</v>
      </c>
      <c r="E22" s="55"/>
      <c r="F22" s="55"/>
      <c r="G22" s="55">
        <f>[1]Flyplass!M34</f>
        <v>6157.8</v>
      </c>
      <c r="H22" s="54"/>
      <c r="I22" s="65">
        <f t="shared" si="0"/>
        <v>-1157.8000000000002</v>
      </c>
      <c r="J22" s="48" t="s">
        <v>52</v>
      </c>
      <c r="L22" s="36" t="s">
        <v>47</v>
      </c>
    </row>
    <row r="23" spans="1:12">
      <c r="A23" s="53"/>
      <c r="B23" s="53" t="s">
        <v>29</v>
      </c>
      <c r="C23" s="53"/>
      <c r="D23" s="56">
        <v>1000</v>
      </c>
      <c r="E23" s="57"/>
      <c r="F23" s="57"/>
      <c r="G23" s="57">
        <f>[1]Flyplass!O34</f>
        <v>0</v>
      </c>
      <c r="H23" s="53"/>
      <c r="I23" s="57">
        <f t="shared" si="0"/>
        <v>1000</v>
      </c>
    </row>
    <row r="24" spans="1:12">
      <c r="A24" s="53"/>
      <c r="B24" s="61" t="s">
        <v>30</v>
      </c>
      <c r="C24" s="60"/>
      <c r="D24" s="63">
        <v>1000</v>
      </c>
      <c r="E24" s="64"/>
      <c r="F24" s="64"/>
      <c r="G24" s="59">
        <f>[1]Flyplass!Q34</f>
        <v>0</v>
      </c>
      <c r="H24" s="60"/>
      <c r="I24" s="64">
        <f t="shared" si="0"/>
        <v>1000</v>
      </c>
    </row>
    <row r="25" spans="1:12">
      <c r="A25" s="43" t="s">
        <v>18</v>
      </c>
      <c r="B25" s="43"/>
      <c r="C25" s="58"/>
      <c r="D25" s="58"/>
      <c r="E25" s="55"/>
      <c r="F25" s="55"/>
      <c r="G25" s="55"/>
      <c r="H25" s="54"/>
      <c r="I25" s="54"/>
    </row>
    <row r="26" spans="1:12">
      <c r="A26" s="54"/>
      <c r="B26" s="61" t="s">
        <v>25</v>
      </c>
      <c r="C26" s="63"/>
      <c r="D26" s="63">
        <v>5600</v>
      </c>
      <c r="E26" s="64"/>
      <c r="F26" s="64"/>
      <c r="G26" s="64">
        <f>[1]Medlemspleie!C29</f>
        <v>4000</v>
      </c>
      <c r="H26" s="60"/>
      <c r="I26" s="64">
        <f>D26-G26</f>
        <v>1600</v>
      </c>
    </row>
    <row r="27" spans="1:12" ht="15.75">
      <c r="A27" s="60"/>
      <c r="B27" s="59" t="s">
        <v>31</v>
      </c>
      <c r="C27" s="63"/>
      <c r="D27" s="63">
        <v>2000</v>
      </c>
      <c r="E27" s="70"/>
      <c r="F27" s="70"/>
      <c r="G27" s="69">
        <f>[1]Medlemspleie!E29</f>
        <v>792.97</v>
      </c>
      <c r="H27" s="62"/>
      <c r="I27" s="69">
        <f>D27-G27</f>
        <v>1207.03</v>
      </c>
      <c r="J27" s="46"/>
      <c r="K27" s="46"/>
      <c r="L27" s="37"/>
    </row>
    <row r="28" spans="1:12" ht="15.75">
      <c r="A28" s="67"/>
      <c r="B28" s="61" t="s">
        <v>32</v>
      </c>
      <c r="C28" s="63"/>
      <c r="D28" s="63">
        <v>2000</v>
      </c>
      <c r="E28" s="70"/>
      <c r="F28" s="70"/>
      <c r="G28" s="69">
        <f>[1]Medlemspleie!G29</f>
        <v>0</v>
      </c>
      <c r="H28" s="62"/>
      <c r="I28" s="69">
        <f>D28-G28</f>
        <v>2000</v>
      </c>
      <c r="J28" s="46"/>
      <c r="K28" s="46"/>
      <c r="L28" s="37"/>
    </row>
    <row r="29" spans="1:12" ht="15.75">
      <c r="A29" s="67"/>
      <c r="B29" s="61" t="s">
        <v>19</v>
      </c>
      <c r="C29" s="63"/>
      <c r="D29" s="63"/>
      <c r="E29" s="70"/>
      <c r="F29" s="70"/>
      <c r="G29" s="69">
        <f>[1]Medlemspleie!I29</f>
        <v>0</v>
      </c>
      <c r="H29" s="62"/>
      <c r="I29" s="69">
        <f>D29-G29</f>
        <v>0</v>
      </c>
      <c r="J29" s="46"/>
      <c r="K29" s="46"/>
      <c r="L29" s="37"/>
    </row>
    <row r="30" spans="1:12" ht="15.75">
      <c r="A30" s="67"/>
      <c r="B30" s="61" t="s">
        <v>17</v>
      </c>
      <c r="C30" s="63"/>
      <c r="D30" s="63">
        <v>1000</v>
      </c>
      <c r="E30" s="70"/>
      <c r="F30" s="70"/>
      <c r="G30" s="69">
        <f>[1]Medlemspleie!K29</f>
        <v>1269</v>
      </c>
      <c r="H30" s="62"/>
      <c r="I30" s="65">
        <f>D30-G30</f>
        <v>-269</v>
      </c>
      <c r="J30" s="46"/>
      <c r="K30" s="46"/>
      <c r="L30" s="37"/>
    </row>
    <row r="31" spans="1:12">
      <c r="A31" s="43" t="s">
        <v>20</v>
      </c>
      <c r="B31" s="43"/>
      <c r="C31" s="58"/>
      <c r="D31" s="58"/>
      <c r="E31" s="55"/>
      <c r="F31" s="55"/>
      <c r="G31" s="55"/>
      <c r="H31" s="54"/>
      <c r="I31" s="54"/>
    </row>
    <row r="32" spans="1:12">
      <c r="A32" s="43"/>
      <c r="B32" s="54" t="s">
        <v>25</v>
      </c>
      <c r="C32" s="58"/>
      <c r="D32" s="58"/>
      <c r="E32" s="59"/>
      <c r="F32" s="59"/>
      <c r="G32" s="59">
        <f>[1]Stevner!C29</f>
        <v>0</v>
      </c>
      <c r="H32" s="61"/>
      <c r="I32" s="64">
        <f>D32-G32</f>
        <v>0</v>
      </c>
    </row>
    <row r="33" spans="1:12">
      <c r="A33" s="60"/>
      <c r="B33" s="61" t="s">
        <v>33</v>
      </c>
      <c r="C33" s="63"/>
      <c r="D33" s="63">
        <v>2000</v>
      </c>
      <c r="E33" s="64"/>
      <c r="F33" s="64"/>
      <c r="G33" s="59">
        <f>[1]Stevner!E29</f>
        <v>1964</v>
      </c>
      <c r="H33" s="60"/>
      <c r="I33" s="64">
        <f>D33-G33</f>
        <v>36</v>
      </c>
    </row>
    <row r="34" spans="1:12">
      <c r="A34" s="60"/>
      <c r="B34" s="61" t="s">
        <v>34</v>
      </c>
      <c r="C34" s="63"/>
      <c r="D34" s="63">
        <v>3500</v>
      </c>
      <c r="E34" s="64"/>
      <c r="F34" s="64"/>
      <c r="G34" s="59">
        <f>[1]Stevner!G29</f>
        <v>1978.3</v>
      </c>
      <c r="H34" s="60"/>
      <c r="I34" s="64">
        <f>D34-G34</f>
        <v>1521.7</v>
      </c>
    </row>
    <row r="35" spans="1:12">
      <c r="A35" s="60"/>
      <c r="B35" s="61" t="s">
        <v>35</v>
      </c>
      <c r="C35" s="63"/>
      <c r="D35" s="63">
        <v>1000</v>
      </c>
      <c r="E35" s="64"/>
      <c r="F35" s="64"/>
      <c r="G35" s="59">
        <f>[1]Stevner!I29</f>
        <v>0</v>
      </c>
      <c r="H35" s="60"/>
      <c r="I35" s="64">
        <f>D35-G35</f>
        <v>1000</v>
      </c>
    </row>
    <row r="36" spans="1:12">
      <c r="A36" s="60"/>
      <c r="B36" s="61" t="s">
        <v>17</v>
      </c>
      <c r="C36" s="63"/>
      <c r="D36" s="63">
        <v>1000</v>
      </c>
      <c r="E36" s="64"/>
      <c r="F36" s="64"/>
      <c r="G36" s="59">
        <f>[1]Stevner!K29</f>
        <v>0</v>
      </c>
      <c r="H36" s="60"/>
      <c r="I36" s="64">
        <f>D36-G36</f>
        <v>1000</v>
      </c>
    </row>
    <row r="37" spans="1:12">
      <c r="A37" s="43" t="s">
        <v>13</v>
      </c>
      <c r="B37" s="43"/>
      <c r="C37" s="58"/>
      <c r="D37" s="58"/>
      <c r="E37" s="55"/>
      <c r="F37" s="55"/>
      <c r="G37" s="55"/>
      <c r="H37" s="54"/>
      <c r="I37" s="54"/>
    </row>
    <row r="38" spans="1:12">
      <c r="A38" s="54"/>
      <c r="B38" s="61" t="s">
        <v>36</v>
      </c>
      <c r="C38" s="63"/>
      <c r="D38" s="63">
        <v>4500</v>
      </c>
      <c r="E38" s="70"/>
      <c r="F38" s="69"/>
      <c r="G38" s="69">
        <f>[1]Klubbadministrasjon!C34</f>
        <v>5221.25</v>
      </c>
      <c r="H38" s="67"/>
      <c r="I38" s="65">
        <f>D38-G38</f>
        <v>-721.25</v>
      </c>
    </row>
    <row r="39" spans="1:12">
      <c r="A39" s="53"/>
      <c r="B39" s="61" t="s">
        <v>37</v>
      </c>
      <c r="C39" s="63"/>
      <c r="D39" s="63">
        <v>2700</v>
      </c>
      <c r="E39" s="70"/>
      <c r="F39" s="69"/>
      <c r="G39" s="69">
        <f>[1]Klubbadministrasjon!E34</f>
        <v>1966</v>
      </c>
      <c r="H39" s="67"/>
      <c r="I39" s="69">
        <f>D39-G39</f>
        <v>734</v>
      </c>
      <c r="J39" s="48" t="s">
        <v>53</v>
      </c>
      <c r="L39" s="36" t="s">
        <v>48</v>
      </c>
    </row>
    <row r="40" spans="1:12">
      <c r="A40" s="67"/>
      <c r="B40" s="67" t="s">
        <v>38</v>
      </c>
      <c r="C40" s="68"/>
      <c r="D40" s="68">
        <v>1325</v>
      </c>
      <c r="E40" s="70"/>
      <c r="F40" s="69"/>
      <c r="G40" s="69">
        <f>[1]Klubbadministrasjon!G34</f>
        <v>0</v>
      </c>
      <c r="H40" s="67"/>
      <c r="I40" s="69">
        <f>D40-G40</f>
        <v>1325</v>
      </c>
    </row>
    <row r="41" spans="1:12">
      <c r="A41" s="67"/>
      <c r="B41" s="61" t="s">
        <v>39</v>
      </c>
      <c r="C41" s="63"/>
      <c r="D41" s="63"/>
      <c r="E41" s="70"/>
      <c r="F41" s="69"/>
      <c r="G41" s="69">
        <f>[1]Klubbadministrasjon!I34</f>
        <v>0</v>
      </c>
      <c r="H41" s="67"/>
      <c r="I41" s="69">
        <f>D41-G41</f>
        <v>0</v>
      </c>
    </row>
    <row r="42" spans="1:12">
      <c r="A42" s="67"/>
      <c r="B42" s="61" t="s">
        <v>40</v>
      </c>
      <c r="C42" s="63"/>
      <c r="D42" s="63">
        <v>2000</v>
      </c>
      <c r="E42" s="71"/>
      <c r="F42" s="72"/>
      <c r="G42" s="72">
        <f>[1]Klubbadministrasjon!K34</f>
        <v>0</v>
      </c>
      <c r="H42" s="73"/>
      <c r="I42" s="72">
        <f>D42-G42</f>
        <v>2000</v>
      </c>
    </row>
    <row r="43" spans="1:12">
      <c r="A43" s="43" t="s">
        <v>41</v>
      </c>
      <c r="B43" s="43"/>
      <c r="C43" s="58"/>
      <c r="D43" s="58"/>
      <c r="E43" s="55"/>
      <c r="F43" s="55"/>
      <c r="G43" s="55"/>
      <c r="H43" s="54"/>
      <c r="I43" s="54"/>
    </row>
    <row r="44" spans="1:12">
      <c r="A44" s="54"/>
      <c r="B44" s="54" t="s">
        <v>42</v>
      </c>
      <c r="C44" s="58"/>
      <c r="D44" s="58">
        <v>350</v>
      </c>
      <c r="E44" s="55"/>
      <c r="F44" s="55"/>
      <c r="G44" s="55">
        <f>[1]Bankkostnader!C29</f>
        <v>295</v>
      </c>
      <c r="H44" s="54"/>
      <c r="I44" s="55">
        <f>D44-G44</f>
        <v>55</v>
      </c>
    </row>
    <row r="45" spans="1:12">
      <c r="A45" s="54"/>
      <c r="B45" s="61" t="s">
        <v>43</v>
      </c>
      <c r="C45" s="63"/>
      <c r="D45" s="63">
        <v>0</v>
      </c>
      <c r="E45" s="64"/>
      <c r="F45" s="64"/>
      <c r="G45" s="64">
        <f>[1]Bankkostnader!G29</f>
        <v>0</v>
      </c>
      <c r="H45" s="60"/>
      <c r="I45" s="64">
        <f>D45-G45</f>
        <v>0</v>
      </c>
    </row>
    <row r="46" spans="1:12" s="39" customFormat="1">
      <c r="A46" s="43" t="s">
        <v>49</v>
      </c>
      <c r="B46" s="43"/>
      <c r="C46" s="44"/>
      <c r="D46" s="44">
        <f>SUM(D18:D45)</f>
        <v>91875</v>
      </c>
      <c r="E46" s="70"/>
      <c r="F46" s="70"/>
      <c r="G46" s="70">
        <f>SUM(G18:G45)</f>
        <v>66097.900000000009</v>
      </c>
      <c r="H46" s="62"/>
      <c r="I46" s="45">
        <f>D46-G46</f>
        <v>25777.099999999991</v>
      </c>
      <c r="J46" s="51"/>
      <c r="K46" s="51"/>
    </row>
    <row r="47" spans="1:12">
      <c r="C47"/>
    </row>
    <row r="48" spans="1:12">
      <c r="C48"/>
    </row>
    <row r="49" spans="1:11" s="37" customFormat="1" ht="15.75">
      <c r="A49" s="33"/>
      <c r="B49" s="34"/>
      <c r="C49" s="38"/>
      <c r="D49" s="34"/>
      <c r="E49" s="34"/>
      <c r="F49" s="34"/>
      <c r="G49" s="34"/>
      <c r="J49" s="46"/>
      <c r="K49" s="46"/>
    </row>
    <row r="50" spans="1:11" ht="15.75">
      <c r="C50" s="34"/>
      <c r="D50" s="34"/>
    </row>
  </sheetData>
  <mergeCells count="6">
    <mergeCell ref="C2:D2"/>
    <mergeCell ref="F2:G2"/>
    <mergeCell ref="J1:L1"/>
    <mergeCell ref="D1:E1"/>
    <mergeCell ref="F1:G1"/>
    <mergeCell ref="H1:I1"/>
  </mergeCells>
  <phoneticPr fontId="8" type="noConversion"/>
  <pageMargins left="0.7" right="0.36" top="0.75" bottom="0.75" header="0.3" footer="0.3"/>
  <pageSetup paperSize="9"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Balanseregnskap 2022</vt:lpstr>
      <vt:lpstr>Regnskap mot budsjett 2022</vt:lpstr>
      <vt:lpstr>'Regnskap mot budsjett 2022'!Utskriftsområde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Espen</dc:creator>
  <cp:lastModifiedBy>Tore Jemtegaard</cp:lastModifiedBy>
  <cp:lastPrinted>2023-01-19T12:27:46Z</cp:lastPrinted>
  <dcterms:created xsi:type="dcterms:W3CDTF">2022-01-04T07:51:44Z</dcterms:created>
  <dcterms:modified xsi:type="dcterms:W3CDTF">2023-01-23T14:58:06Z</dcterms:modified>
</cp:coreProperties>
</file>